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3"/>
  </bookViews>
  <sheets>
    <sheet name="010" sheetId="1" r:id="rId1"/>
    <sheet name="011" sheetId="2" r:id="rId2"/>
    <sheet name="027" sheetId="3" r:id="rId3"/>
    <sheet name="050" sheetId="4" r:id="rId4"/>
  </sheets>
  <definedNames/>
  <calcPr fullCalcOnLoad="1"/>
</workbook>
</file>

<file path=xl/sharedStrings.xml><?xml version="1.0" encoding="utf-8"?>
<sst xmlns="http://schemas.openxmlformats.org/spreadsheetml/2006/main" count="936" uniqueCount="286">
  <si>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</si>
  <si>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</si>
  <si>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</si>
  <si>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</si>
  <si>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</si>
  <si>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</si>
  <si>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</si>
  <si>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</si>
  <si>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</si>
  <si>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</si>
  <si>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</si>
  <si>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</si>
  <si>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</si>
  <si>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</si>
  <si>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</si>
  <si>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</si>
  <si>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</si>
  <si>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</si>
  <si>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</si>
  <si>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</si>
  <si>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</si>
  <si>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</si>
  <si>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</si>
  <si>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</si>
  <si>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</si>
  <si>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</si>
  <si>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количество получателей адресной социальной помощи</t>
  </si>
  <si>
    <t>районная</t>
  </si>
  <si>
    <t>индивидуальная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</si>
  <si>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</si>
  <si>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Всего численность граждан, охваченных программой</t>
  </si>
  <si>
    <t>Количество получателей адресной социальной помощи</t>
  </si>
  <si>
    <t>Всего численность граждан, охваченных услугами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</si>
  <si>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</si>
  <si>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</si>
  <si>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 xml:space="preserve">Расходы по данной программе на оказание адресной социальной помощи малобеспеченным семьям,за счет трансфертов </t>
  </si>
  <si>
    <t>2021 год</t>
  </si>
  <si>
    <t>ВСЕГО расходы по бюджетной программе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</si>
  <si>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</si>
  <si>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</si>
  <si>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 xml:space="preserve">Расходы по данной программе на оказание адресной социальной помощи малобеспеченным семьям и расходы по приобретению гарантированного социального пакета детям из малообеспеченных семей,за счет трансфертов </t>
  </si>
  <si>
    <t>Количество получателей гарантированного социального пакета детям из малообеспеченных семей</t>
  </si>
  <si>
    <t>2023 год</t>
  </si>
  <si>
    <t>Расходы по приобретению гарантированного социального пакета детям из малообеспеченных семей</t>
  </si>
  <si>
    <t>количество получателей продуктовых наборов</t>
  </si>
  <si>
    <t>на возмещение затрат по продуктовым наборам</t>
  </si>
  <si>
    <t>Расходы по возмещению продуктового набора</t>
  </si>
  <si>
    <t>Количество получателей продуктового набора</t>
  </si>
  <si>
    <t>Внедрение адресной социальной помощи нового формата по оказанию обусловленной денежной помощи с условием обязательного участия трудоспособных членов семьи в активных мерах содействия занятости и безусловной денежной помощи для отдельных категорий семей и граждан, не имеющих возможномти получить доходы по объективным причинам. Реализация Гарантированого социального пакета для детей из малообеспеченных семей.Содействие снижению уровня бедности. Выявление и постановка на учет граждан города и поселков, имеющих доход, не превышающий черту бедности, для назначения и выплаты адресной социальной помощи.</t>
  </si>
  <si>
    <t>Предоставления адресной помощи на основе социальных контрактов между социальными службами и получателем помощи.Содействие снижению уровня бедности. Выявление и постановка на учет граждан города и поселков, имеющих доход, не превышающий черту бедности, для назначения и выплаты адресной социальной помощи.</t>
  </si>
  <si>
    <t>2024год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</si>
  <si>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801/251-010 Государственная адресная социальная помощь </t>
    </r>
  </si>
  <si>
    <t>2025год</t>
  </si>
  <si>
    <t>на 2023-2025 годы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</si>
  <si>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30.12.2022 года  №186-п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 года
</t>
  </si>
  <si>
    <t>Итого  за счет средств республиканского бюджета 011</t>
  </si>
  <si>
    <t>Итого  за счет средств местного бюджета 015</t>
  </si>
  <si>
    <t>Расходы по данной программе на выплату государственной адресной социальной помощи</t>
  </si>
  <si>
    <t xml:space="preserve">Расходы на гарантированный социальный пакет детям </t>
  </si>
  <si>
    <t>Количество получателей государственной адресной социальной помощи</t>
  </si>
  <si>
    <t xml:space="preserve">Количество получателей гарантированного социального пакета детям </t>
  </si>
  <si>
    <t>Направление расходов на оказание государственной адресной социальной помощи малобеспеченным семьям.</t>
  </si>
  <si>
    <t>Приложение №3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</si>
  <si>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</t>
    </r>
  </si>
  <si>
    <t>Итого  за счет трансфертов из областного бюджета 028</t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</si>
  <si>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14.02.2023 года  №37а-п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</si>
  <si>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Удельный вес тудоспособных получателей АСП (обусловленной денежной помощи), занятых и вовлеченных в активные меры содействия занятости (в  общем числе трудоспособных получателей ОДП)-71,5%.                                                                                                             Выполнение   на 100% мероприятий по достижению целевого индикатора ПРО- "Удельный вес тудоспособных получателей АСП (обусловленной денежной помощи), занятых и вовлеченных в активные меры содействия занятости (в  общем числе трудоспособных получателей ОДП)", обеспеченных бюджетным финансированием в рамках настоящей бюджетной программы. </t>
  </si>
  <si>
    <t xml:space="preserve">Итого расходы по бюджетной подпрограмме за счет субвенции из республиканского бюджета на социальную помощь и социальное обеспечение 047  </t>
  </si>
  <si>
    <t>Итого расходы по бюджетной подпрограмме за счет средств местного бюджета 015</t>
  </si>
  <si>
    <t>Итого расходы по бюджетной программе за счет трансфертов из областного бюджета 028</t>
  </si>
  <si>
    <t>Итого расходы по бюджетной подпрограмме за счет трансфертов из республиканского бюджета 011</t>
  </si>
  <si>
    <t>Переутверждена приказом руководителя отдела</t>
  </si>
  <si>
    <t>занятости,социальных программ и регистрации актов</t>
  </si>
  <si>
    <t>гражданского состояния Бурабайского района</t>
  </si>
  <si>
    <t xml:space="preserve"> от27.12.2022года №89-ө</t>
  </si>
  <si>
    <t xml:space="preserve">Утверждена приказом руководителя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                                                                                                                                       регистрации актов гражданского состояния                                                                    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           от 30.12.2022 года № 186-п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 года
</t>
  </si>
  <si>
    <t>Приложение №6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</si>
  <si>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801/251-011 Социальная помощь отдельным категориям нуждающихся граждан по решению местных представительных органов </t>
    </r>
  </si>
  <si>
    <t>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 Обеспечение льготным проездом; приобретение топлива и оплату коммунальных услуг для педагогов, проживающих в сельской местности.</t>
  </si>
  <si>
    <t xml:space="preserve"> Социальная помощь отдельным категориям нуждающихся граждан по решениям местных представительных органов; социальная поддержка при оплате коммунальных услуг и приобретению топлива педагогам в сельской местности - 100%.                                                                                                                        Выполнение   на 100% мероприятий по достижению целевого индикатора "Уровень удовлетворенности качеством работы местных исполнительных ораганов" обеспеченных бюджетным финансированием в рамках настоящей бюджетной программы.  </t>
  </si>
  <si>
    <t xml:space="preserve"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ВОВ.Обеспечение льготного проезда. Расходы на приобретение топлива и оплату коммунальных услуг для педагогов, проживающих в сельской местности. </t>
  </si>
  <si>
    <t>2024 год</t>
  </si>
  <si>
    <t>2025 год</t>
  </si>
  <si>
    <t>Итого за счет трансфертов республиканского бюджета 011</t>
  </si>
  <si>
    <t>Итого за счет трансфертов областного бюджета 028</t>
  </si>
  <si>
    <t xml:space="preserve">Итого  за счет субвенции из РБ на социальную помощь и социальное обеспечение 047   </t>
  </si>
  <si>
    <t>Итого за счет средств местного бюджета 015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</si>
  <si>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</si>
  <si>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трансфертов из республиканского бюджета</t>
  </si>
  <si>
    <t>Расходы на проведение праздничных мероприятий, посвященных 75-летию Победы в ВОВ</t>
  </si>
  <si>
    <t>2019 год</t>
  </si>
  <si>
    <t>2020 год</t>
  </si>
  <si>
    <t>Количество граждан, которым оказана социальная помощь к 75-летию Победы</t>
  </si>
  <si>
    <t>чел</t>
  </si>
  <si>
    <t>Оказание социальной помощи гражданам на проведение праздничных мероприятий, посвященных 75-летию Победы в ВОВ</t>
  </si>
  <si>
    <t>Социальная помощь к памятным датам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</si>
  <si>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</si>
  <si>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 xml:space="preserve"> на выплату единовременой социальной помощи ветеранам боевых действий на территории других государств к празднованию 30-летию дня Независимости</t>
  </si>
  <si>
    <t>на выплату единовременной социальной помощи ветеранам Афганской войны к празднованию 30-летию Дня Независимости</t>
  </si>
  <si>
    <t xml:space="preserve">на оказание социальной поддержки по оплате коммунальных услуг и приобретению топлива для педагогов, осуществляющим профессиональную деятельность в сельской местности </t>
  </si>
  <si>
    <t>Расхода на выплату единовременной материальной помощи ко Дню Победы в ВОВ</t>
  </si>
  <si>
    <t xml:space="preserve"> на выплату единовременой социальной помощи ветеранам боевых действий на территории других государств к празднованию Дня победы ВОВ</t>
  </si>
  <si>
    <t>Расходы на обеспечение льготным проездом многодетных матерей и детей из многодетных семей</t>
  </si>
  <si>
    <t>на выплату единовременной социальной помощи ветеранам Афганской войны к празднованию Дня вывода советских войск из Афганистана</t>
  </si>
  <si>
    <t>Итого расходы по бюджетной подпрограмме за счет трансфертов из областного бюджета 028</t>
  </si>
  <si>
    <t>количество получателей на выплату единовременной социальной помощи ветеранам Афганской войны к празднованию 30-летию дня Независимости</t>
  </si>
  <si>
    <t xml:space="preserve">количество пулучателей на выплату единовременой социальной помощи ветеранам боевых действий на территории других государств к празднованию 30-летию Дня Независимости </t>
  </si>
  <si>
    <t>количество получателей на выплату единовременой социальной помощи ветеранам боевых действий на территории других государств к празднованию Дня победы ВОВ</t>
  </si>
  <si>
    <t xml:space="preserve">чел </t>
  </si>
  <si>
    <t>Количество педагогов получающие социальную поддержку по оплате коммунальных услуг и приобретению топлива, проживающих в сельской местности</t>
  </si>
  <si>
    <t>Количество получателей на выплату единовременной материальной помощи ко Дню Победы в ВОВ</t>
  </si>
  <si>
    <t>Количество граждан по обеспечению льготным проездом</t>
  </si>
  <si>
    <t>количество получателей на выплату единовременной социальной помощи ветеранам Афганской войны к празднованию Дня вывода советских войск из Афганистана</t>
  </si>
  <si>
    <t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</t>
  </si>
  <si>
    <t>Количество граждан, которым оказана социальная помощь к памятным датам</t>
  </si>
  <si>
    <t>- к 9 мая</t>
  </si>
  <si>
    <t xml:space="preserve">- ко дню пожилых 1 октября     </t>
  </si>
  <si>
    <t>*-ко Дню Конституции инвалидам и детям инвалидам</t>
  </si>
  <si>
    <t>Количество семей(граждан), которым оказана социальная помощь  при пожаре</t>
  </si>
  <si>
    <t>Количество граждан, которым оказана социальная помощь лицам, больным социально-значимыми заболеваниями:</t>
  </si>
  <si>
    <t>- Туберкулезные больные</t>
  </si>
  <si>
    <t xml:space="preserve">- Онкологические больные   </t>
  </si>
  <si>
    <t xml:space="preserve">Количество граждан, которым оказана 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</si>
  <si>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Количество граждан, которым возмещены расходы за коммунальные услуги ( участники и инвалиды ВОВ)</t>
  </si>
  <si>
    <t xml:space="preserve">Количество граждан, которым оказана социальная помощь -студенты из малообеспеченных и многодетных семей, обучающимся в высших медицинских учебных заведениях    </t>
  </si>
  <si>
    <t xml:space="preserve">Количество афганцев, направляемых на санаторно-курортное лечение </t>
  </si>
  <si>
    <t>Количество человек,из приравненных категорий на санторно-курортное лечение</t>
  </si>
  <si>
    <t>Количество граждан на единовременное пособие по ТЖС, доходы которых не превышает величину прожиточного минимума</t>
  </si>
  <si>
    <t>Количество граждан на единовременное пособие освободившимся из мест  лишения свободы</t>
  </si>
  <si>
    <t>Количество инвалидов,для которых приобретены призы на конкурс среди инвалидов</t>
  </si>
  <si>
    <t>Количество граждан - жертв политических репрессий</t>
  </si>
  <si>
    <t>Количество воинов афганцев для выплаты к 15 февраля ОБ</t>
  </si>
  <si>
    <t>Количество воинов афганцев для выплаты к 15 февраля МБ</t>
  </si>
  <si>
    <t>Количество семей, по стихийным бедствиям</t>
  </si>
  <si>
    <t>Количество многодетных семей на газоанлизаторы</t>
  </si>
  <si>
    <t>Количество ВИЧ-инфицированных</t>
  </si>
  <si>
    <t xml:space="preserve">количество многодетных матерей награжденными подвесками "Күміс алқа"  и "Алтын алқа", и многодетным матерям, имеющих от 4-х и более детей до 18 лет </t>
  </si>
  <si>
    <t>Количество детей-инвалидов нуждающихся в сопровождении на санаторно-курортное лечение</t>
  </si>
  <si>
    <t>Социальные выплаты, в т.ч.:</t>
  </si>
  <si>
    <t xml:space="preserve"> ко дню пожилых и инвалидов 1 октября     </t>
  </si>
  <si>
    <t>Единовременная выплата по стихийным бедствиям семьям (гражданам) при пожаре</t>
  </si>
  <si>
    <t>Социальная помощь лицам, больным социально-значимыми заболеваниями:</t>
  </si>
  <si>
    <t xml:space="preserve">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</si>
  <si>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Расходы за коммунальные услуги  участникам и инвалидам ВОВ</t>
  </si>
  <si>
    <t>путевки на санаторно-курортное лечение афганцам</t>
  </si>
  <si>
    <t>из приравненных категорий на санторно-куортное лечение</t>
  </si>
  <si>
    <t>Оказание соц.помощи многодетным семьям, по заявлению при наступлении трудной жизненной ситуации доход которых не превышает величину прожиточного минимума(15 МРП)</t>
  </si>
  <si>
    <t>единовременное пособие освободившимся из мест  лишения свободы(15 МРП)</t>
  </si>
  <si>
    <t>Приобретение призов на конкурс среди инвалидов</t>
  </si>
  <si>
    <t>Единовременная выплата жертвам политических репрессий к 16 декабря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</si>
  <si>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</si>
  <si>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 МБ</t>
  </si>
  <si>
    <t>Единовременное пособие ветеранам боевых действий на территории Афганистана ко Дню Победы 9 мая (12 МРП)</t>
  </si>
  <si>
    <t>Оказание соц.помощи многодетным семьям, по заявлению, при наступлении ТЖС ОБ</t>
  </si>
  <si>
    <t>Расходы на обеспечение льготным проездом многодетных матерей и детей из многодетных семей ОБ</t>
  </si>
  <si>
    <t>Приобретение газоанализаторов для многодетных семей</t>
  </si>
  <si>
    <t>Единовременная выплата ВИЧ-инфицированным</t>
  </si>
  <si>
    <t>Единовременное социальная поддерждка по оплате ком.услуг и приобретению топлива за счет бюджетных средств педагогам в сельской местности</t>
  </si>
  <si>
    <t xml:space="preserve">Единовременная социальная помощь  многодетным матерям награжденными подвесками "Күміс алқа"  и "Алтын алқа", и многодетным матерям, имеющих от 4-х и более детей до 18 лет 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</si>
  <si>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047 "За счет субвенции из РБ на социальную помощь и социальное обеспечение" </t>
    </r>
    <r>
      <rPr>
        <b/>
        <sz val="10"/>
        <color indexed="8"/>
        <rFont val="Times New Roman"/>
        <family val="1"/>
      </rPr>
      <t xml:space="preserve">   </t>
    </r>
  </si>
  <si>
    <t>Расходы на единовременную социальную помощь  многодетным матерям награжденными подвесками "Күміс алқа"  и "Алтын алқа", и многодетным матерям, имеющих от 4-х и более детей до 18 лет и участникам и инвалидам ликвидации аварии на Чернобыльской атомной электростанции, на выплату единовременной социальной помощи ветеранам Афганской войны к празднованию 30-летию Дня Независимости.На выплату единовременной социальной помощи ветеранам Афганской войны к празднованию Дня вывода советских войск из Афганистана.Единовременное социальная поддерждка по оплате ком.услуг и приобретению топлива за счет бюджетных средств педагогам в сельской местности</t>
  </si>
  <si>
    <t>тыс.тенге</t>
  </si>
  <si>
    <t>Единовременная социальная помощь участникам и инвалидам ликвидации аварии на Чернобыльской атомной электростанции</t>
  </si>
  <si>
    <t>количество получателей на выплату единовременной социальной помощи ветеранам Афганской войны к празднованию 30-летию Дня Независимости</t>
  </si>
  <si>
    <t>количество участников и инвалидов ликвидации аварии на Чернобыльской атомной электростанции</t>
  </si>
  <si>
    <t>2021год</t>
  </si>
  <si>
    <t>2023год</t>
  </si>
  <si>
    <t>Итого расходы за счет средств областного бюджета 028</t>
  </si>
  <si>
    <t xml:space="preserve">                                                                                  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</si>
  <si>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</si>
  <si>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машин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</si>
  <si>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30.12.2022года  № 186-п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 года
</t>
  </si>
  <si>
    <t>Приложение №12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</si>
  <si>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801/251-050 Реализация плана мероприятий по обеспечению прав и улучшению качества жизни инвалидов в Республике Казахстан </t>
    </r>
  </si>
  <si>
    <t xml:space="preserve">Повышение эффективности предоставления услуг социально-уязвимым слоям населения. Обеспечение прав и улучшение качества жизни инвалидов </t>
  </si>
  <si>
    <t>Обеспечение  инвалидов обязательными гигиеническими средствами и техническими компенсаторными средствами,  доступной транспортной средой для инвалидов, услугами специалистов жестового языка</t>
  </si>
  <si>
    <t>Итого расходов за счет субвенции из республиканского бюджета на социальную помощь и социальное обеспечение 047</t>
  </si>
  <si>
    <t>Итого расходов за счет средств республиканского бюджета 011</t>
  </si>
  <si>
    <t>Итого расходов за счет средств областного бюджета028</t>
  </si>
  <si>
    <t>Итого расходов за счет средств местного бюджета 015</t>
  </si>
  <si>
    <r>
      <t xml:space="preserve">Количество инвалидов обеспеченных обязательными гигиеническими средствами, </t>
    </r>
    <r>
      <rPr>
        <i/>
        <sz val="10"/>
        <rFont val="Times New Roman"/>
        <family val="1"/>
      </rPr>
      <t xml:space="preserve">в том числе: </t>
    </r>
  </si>
  <si>
    <t>количество получателей мочеприемников</t>
  </si>
  <si>
    <t>количество получателей калоприемников</t>
  </si>
  <si>
    <t>количество получателей подгузников</t>
  </si>
  <si>
    <t xml:space="preserve">количество обеспечение инвалидов расширение Перечня технических вспомогательных средств </t>
  </si>
  <si>
    <t>количество получателей катетеров</t>
  </si>
  <si>
    <t>количество получателей - крем защитный</t>
  </si>
  <si>
    <t>количество получателей -очиститель для кожи</t>
  </si>
  <si>
    <t>количество получателей -нейтрализатор запаха</t>
  </si>
  <si>
    <t>количество получателей -впитывающие простыни (пеленки)</t>
  </si>
  <si>
    <t>количество получателей -кресло-стул с санитарным оснащением</t>
  </si>
  <si>
    <t>количество получателей -порошок-пудра абсорбирующий</t>
  </si>
  <si>
    <t>количество получателей -паста-герметик для защиты и выравнивания кожи вокруг стомы</t>
  </si>
  <si>
    <t>количество получателей -опорные откидные поручни для туалетных комнат</t>
  </si>
  <si>
    <t>количество получателей катетеров спина бифида</t>
  </si>
  <si>
    <t>Количество автомашины оказывающие услуги</t>
  </si>
  <si>
    <t>количество получателей услуг специалиста жестового языка</t>
  </si>
  <si>
    <r>
      <t>увеличение норм обеспечения инвалидов обязательными гигиеническими средствами,</t>
    </r>
    <r>
      <rPr>
        <i/>
        <sz val="10"/>
        <color indexed="8"/>
        <rFont val="Times New Roman"/>
        <family val="1"/>
      </rPr>
      <t xml:space="preserve"> в том числе: </t>
    </r>
  </si>
  <si>
    <t>мочеприемники (353 штуки в год)</t>
  </si>
  <si>
    <t>калоприемники (353 штуки в год)</t>
  </si>
  <si>
    <t>подгузники (250 штук в год)</t>
  </si>
  <si>
    <t>Катетер спина бифида (2190 шт в год)</t>
  </si>
  <si>
    <t>Компенсаторных средств:</t>
  </si>
  <si>
    <t>катетер (12 штук в год)</t>
  </si>
  <si>
    <t>крем защитный (12 штук в год)</t>
  </si>
  <si>
    <t>очиститель для кожи (12 штук в год)</t>
  </si>
  <si>
    <t>нейтрализатор запаха (12 штук в год)</t>
  </si>
  <si>
    <t>впитывающая простынь (пеленка) (365 штук в год)</t>
  </si>
  <si>
    <t>кресло-стул с санитарным оснащением (1 штука на 4 года)</t>
  </si>
  <si>
    <t>порошок-пудра абсорбирующий (12 штук в год)</t>
  </si>
  <si>
    <t>паста-герметик для защиты и выравнивания кожи вокруг стомы (12 штук в год)</t>
  </si>
  <si>
    <t>опорные откидные поручни для туалетных комнат (1 штука на 4 года)</t>
  </si>
  <si>
    <t>поручни для ванных комнат (1 штука на 4 года)</t>
  </si>
  <si>
    <t>говорящий смаоучитель брайлевского шрифта</t>
  </si>
  <si>
    <t>азбука разборная по Брайлю</t>
  </si>
  <si>
    <t>глюкометр с речевым выходом</t>
  </si>
  <si>
    <t>приспособление для надевания рубашек</t>
  </si>
  <si>
    <t>приспособление для надевания колгот</t>
  </si>
  <si>
    <t>приспособление для застегания пуговиц</t>
  </si>
  <si>
    <t>приспособление для надевания носков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</si>
  <si>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</si>
  <si>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</si>
  <si>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</si>
  <si>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</si>
  <si>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голосообразующий аппарат</t>
  </si>
  <si>
    <t xml:space="preserve">размещение государственного социального заказа на развитие служб "Инватакси" </t>
  </si>
  <si>
    <t>Оплата услуг специалистов жестового языка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</si>
  <si>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028"За счет трансфертов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</si>
  <si>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 xml:space="preserve">Количество чел.на обеспечение прав и улудшение качества жизни инвалидов. Всего </t>
  </si>
  <si>
    <t>Сурдотехнические средства</t>
  </si>
  <si>
    <t>Тифлотехнические средства</t>
  </si>
  <si>
    <t>Протезно-ортопедические средства</t>
  </si>
  <si>
    <t>Специальные средства передвижения ( кресло-коляски)</t>
  </si>
  <si>
    <t>Санаторно-курортное лечение</t>
  </si>
  <si>
    <t>Кол.чел. (перевод индивидуальных помощников, оказывающих услуги по сопровождению, в занятое население)</t>
  </si>
  <si>
    <t>Всего человек, охваченных услугами</t>
  </si>
  <si>
    <t xml:space="preserve">Расходы на обеспечение прав и улудшение качества жизни инвалидов. Всего </t>
  </si>
  <si>
    <t>Оплата услуг в рамках гос.соц.заказа (перевод индивидуальных помощников, оказывающих услуги по сопровождению, в занятое население)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</si>
  <si>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</si>
  <si>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 xml:space="preserve">Обеспечение доступной транспортной среды для инвалидов </t>
  </si>
  <si>
    <t>размещение государственного социального заказа на развитие служб "Инватакси" МБ</t>
  </si>
  <si>
    <t>размещение государственного социального заказа на развитие служб "Инватакси" ОБ</t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</si>
  <si>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регистрации актов гражданского состояния Бурабайского района»                                                                                                               от  14.02.2023 года  №37а-п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</si>
  <si>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на выплату единовременной социальной помощи лицам, принимавшим участие в ликвидации последствий катастрофы на Чернобыльской АЭС</t>
  </si>
  <si>
    <t>количество получателей на выплату единовременной социальной помощи лицам, принимавшим участие в ликвидации последствий катастрофы на Чернобыльской АЭС</t>
  </si>
  <si>
    <t>Приложение №16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</si>
  <si>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801/251-027 «Реализация мероприятий по социальной защите населения»</t>
    </r>
  </si>
  <si>
    <t>Обеспечение  инвалидов сурдотехническими, тифлотехническими, протезно-ортопедическими средствами, спец.средствами передвижения, санаторно-курортное лечение и  доступной транспортной средой для инвалидов. Средства перераспределены с 047 подпрограммы.Скорректирована сумма +16930,7 тыс.тенге</t>
  </si>
  <si>
    <t>Расходы на обеспечение льготным проездом многодетных матерей и детей из многодетных семей. Выплата социальной помощи на приобретение топлива специалистам здравоохранения, образования, социального обеспечения, культуры, спорта и ветеринарии в сельской местности. Дополнительно выделены средства на выплату единовременной материальной помощи ко Дню Победы в ВОВ, ветеранам боевых действий на территории других государств ко Дню независимости 16 декабря, ветеранам Афганской войны к празднованию Дня вывода войск из Афганистана.Средства перераспределены с 047 подпрограммы. Скорректированаа сумма -662,4 тыс.тг</t>
  </si>
  <si>
    <t>на 2023</t>
  </si>
  <si>
    <t xml:space="preserve">Оказание комплексных консультационных услуг семьям, организация и проведение мероприятий по укреплению института семьи                                                                                                  Выполнение на 100%  мероприятий по достижению целевого индикатора "Уровень удовлетворенности качеством работы местных исполнительных ораганов", обеспеченных бюджетным финансированием в рамках настоящей бюджетной программы 
</t>
  </si>
  <si>
    <t>Осуществление приема, консультаций семей по вопросам получения государственных услуг и социальной помощи,психологической поддержки семьям, оказавшимся в трудной жизненной ситуации, консультирование и поддержка в открытии собственного дела, по вопросам опеки,соблюдению прав ребенка.  Оказание юридических услуг, в т.ч. путем составления исковых заявлений и т.д.Развитие волонтерской помощи, медиативной поддержки, профилактика бытового насилия.</t>
  </si>
  <si>
    <t>Содержание КГУ "Центр по поддержке и сопровождению семей отдела занятости, социальных программ и регистрации актов гражданского состояния Бурабайского района"</t>
  </si>
  <si>
    <t>Утвержденная штатная численность работников, в т.ч.</t>
  </si>
  <si>
    <t>гражанские служащие</t>
  </si>
  <si>
    <t>ед.</t>
  </si>
  <si>
    <t>Приобретение принтера локального</t>
  </si>
  <si>
    <t>Приобретение принтера МФУ</t>
  </si>
  <si>
    <t>Приобретение сейфа</t>
  </si>
  <si>
    <t>Приобретение офисных столов</t>
  </si>
  <si>
    <t>Приобретение мебели для руководителя</t>
  </si>
  <si>
    <t>Приобретение кресла для руководителя</t>
  </si>
  <si>
    <t>Приобретение кресел для специалистов</t>
  </si>
  <si>
    <t>Приобретение шкафа для документов</t>
  </si>
  <si>
    <t>Приобретение шкафа для одежды</t>
  </si>
  <si>
    <t>Приобретение герба 500 мм</t>
  </si>
  <si>
    <t>Приобретение флагштока</t>
  </si>
  <si>
    <t>Приобретение флага кабинетного</t>
  </si>
  <si>
    <t>Приобретение стульев для посетителей</t>
  </si>
  <si>
    <t>Приобретение телефонных аппаратов</t>
  </si>
  <si>
    <t>Приобретение источников бесперебойного питания (УПС)</t>
  </si>
  <si>
    <t>приобретение компьютеров в комплекте (мышь,клав,веб камера,коврик)</t>
  </si>
  <si>
    <t>Приобретение  оригинала программного обеспечения 1С</t>
  </si>
  <si>
    <t>шт</t>
  </si>
  <si>
    <t xml:space="preserve">Обеспечение деятельности центра. Оплата труда, компенсационные выплаты, социальный налог, социальные отчисления в Государственный фонд социального страхования, приобретение прочих товаров,  оплата услуг связи, оплата прочих услуги и работ, прочие текущие затраты, приобретение товаров относящихся к основным средствам. </t>
  </si>
  <si>
    <t>Реализация всесторонней поддержки и укреплению института семьи.Осуществление мониторинга, анализа, прогнозирования и моделирования направлений семейной политики в Республике Казахстан. Изучение передового международного опыта по совершенствованию сферы семейной политики в Республике Казахстан.</t>
  </si>
  <si>
    <r>
      <rPr>
        <b/>
        <sz val="10"/>
        <rFont val="Times New Roman"/>
        <family val="1"/>
      </rPr>
      <t>Нормативная правовая основа бюджетной программы:СОЦИАЛЬНЫЙ КОДЕКС РЕСПУБЛИКИ КАЗАХСТАН Кодекс Республики Казахстан от 20 апреля 2023 года № 224-VII ЗРК. С</t>
    </r>
    <r>
      <rPr>
        <sz val="10"/>
        <rFont val="Times New Roman"/>
        <family val="1"/>
      </rPr>
      <t xml:space="preserve">татья 34 Бюджетного кодекса Республики Казахстан от 4 декабря 2008 года № 95-IV;"Об утверждении Правил предоставления услуг специалиста жестового языка для лиц с инвалидностью по слуху в соответствии с индивидуальной программой абилитации и реабилитации лица с инвалидностью" Приказ Заместителя Премьер-Министра - Министра труда и социальной защиты населения Республики Казахстан от 30 июня 2023 года № 286. Зарегистрирован в Министерстве юстиции Республики Казахстан 30 июня 2023 года № 32992. приказ и.о. Министра транспорта и коммуникаций РК от 1 ноября 2013 года №859 "Об утверждении Правил оказания услуг по перевозке инвалидов автомобильным транспортом"; Решение сессии Бурабайского районного маслихата №7С-32/1 от 26.12.2022г  "О районном бюджете на 2023-2025 годы".Постановление акимата Бурабайского района №а-2/78 от 14.02.2023г.Постановление акимата Бурабайского района №а-7/268 от 12.07.2023г
</t>
    </r>
  </si>
  <si>
    <r>
      <rPr>
        <b/>
        <sz val="10"/>
        <rFont val="Times New Roman"/>
        <family val="1"/>
      </rPr>
      <t>Нормативная правовая основа бюджетной программы:</t>
    </r>
    <r>
      <rPr>
        <sz val="10"/>
        <rFont val="Times New Roman"/>
        <family val="1"/>
      </rPr>
      <t xml:space="preserve"> СОЦИАЛЬНЫЙ КОДЕКС РЕСПУБЛИКИ КАЗАХСТАН Кодекс Республики Казахстан от 20 апреля 2023 года № 224-VII ЗРК. Статья 35 Бюджетного кодекса Республики Казахстан от 4 декабря 2008 года № 95-IV; Решение Бурабайского районного маслихата Акмолинской области от 25 декабря 2020 года № 6С-70/10 «Об утверждении Правил оказания социальной помощи, установления размеров и определения перечня отдельных категорий нуждающихся граждан Бурабайского района». Постановление Правительства РК от 21 мая 2013 года №504  "Об утверждении Типовых правил оказания социальной помощи, установления размеров и определения перечня отдельных категорий нуждающихся граждан".,Решение Акмолинского областного маслихата от 18 июня 2020 года № 6С-45-6. Зарегистрировано Департаментом юстиции Акмолинской области 22 июня 2020 года № 7908. "Об Утверждении порядка и размера оказания социальной поддержки по оплате коммунальных услуг и приобретению топлива за счет бюджетных средств педагогам, осуществляющим профессиональную деятельность в сельских населенных пунктах Акмолинской области". Решение сессии Бурабайского районного маслихата №7С-32/1 от 26.12.2022г  "О районном бюджете на 2023-2025 годы" .Постановление акимата Бурабайского района №а-2/78 от 14.02.2023г.Постановление акимата Бурабайского района №а-2/78 от 14.02.2023г.Постановление акимата Бурабайского района №а-7/268 от 12.07.2023г</t>
    </r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</si>
  <si>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26 июля 2023 года  № 99- 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</si>
  <si>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r>
      <rPr>
        <b/>
        <sz val="10"/>
        <rFont val="Times New Roman"/>
        <family val="1"/>
      </rPr>
      <t xml:space="preserve">Нормативная правовая основа бюджетной программы: </t>
    </r>
    <r>
      <rPr>
        <sz val="10"/>
        <rFont val="Times New Roman"/>
        <family val="1"/>
      </rPr>
      <t xml:space="preserve">СОЦИАЛЬНЫЙ КОДЕКС РЕСПУБЛИКИ КАЗАХСТАН Кодекс Республики Казахстан от 20 апреля 2023 года № 224-VII ЗРК. Статья 35,56 Бюджетного кодекса Республики Казахстан от 4 декабря 2008 года № 95-IV; Решение сессии Бурабайского районного маслихата № 7С-32/1 от 26.12.2022 г  "О районном бюджете на 2023-2025 годы".Постановление акимата Бурабайского района №а-2/78 от 14.02.2023г.Постановление акимата Бурабайского района №а-2/78 от 14.02.2023г.Постановление акимата Бурабайского района №а-7/268 от 12.07.2023г
</t>
    </r>
  </si>
  <si>
    <t>Расходы по данной подпрограмме на оказание государственной адресной социальной помощи малобеспеченным семьям и расходы на гарантированный социальный пакет детям из малообеспеченных семей.Средства перераспределены с 047 подпрограммы.Скорректирована сумма -6955,0 тыс.тенге</t>
  </si>
  <si>
    <t>Всего численность граждан, охваченных подпрограммой</t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</si>
  <si>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регистрации актов гражданского состояния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от 26 июля 2023 года  № 99- 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</si>
  <si>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регистрации актов гражданского состояния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от 26 июля 2023 года  № 99- 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</si>
  <si>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r>
      <rPr>
        <b/>
        <sz val="10"/>
        <rFont val="Times New Roman"/>
        <family val="1"/>
      </rPr>
      <t>Нормативная правовая основа бюджетной программы:</t>
    </r>
    <r>
      <rPr>
        <sz val="10"/>
        <rFont val="Times New Roman"/>
        <family val="1"/>
      </rPr>
      <t xml:space="preserve"> СОЦИАЛЬНЫЙ КОДЕКС РЕСПУБЛИКИ КАЗАХСТАН Кодекс Республики Казахстан от 20 апреля 2023 года № 224-VII ЗРК. Статья34, 35 Бюджетного кодекса Республики Казахстан от 4 декабря 2008 года № 95-IV; статья 11 Закона Республики Казахстан от 29 декабря 2008 года № 114-IV «О специальных социальных услугах»; «Стандарт оказания специальных социальных услуг в области социальной защиты населения в условиях полустационара» и «Стандарт оказания специальных социальных услуг в области социальной защиты населения в условиях на дому», утвержденных приказом Министра здравоохранения и социального развития Республики Казахстан от 26 марта 2015 года № 165 «Стандарт оказания специальных социальных услуг жертвам бытового насилия» ,от 21 декабря 2016 года №1079" Об утверждении стандарта оказания специальных социальных услуг жертвам торговли людьми";  постановление Правительства РК от 31 декабря 2009 года №330 "Об утверждения перечня гарантированного объёма специальных социальных услуг";  Приказ и.о. Министра здравоохранения и социального развития Республики Казахстан от 24 февраля 2016 года № 138.Об утверждении Концепции семейной и гендерной политики в Республике Казахстан до 2030 года Указ Президента Республики Казахстан от 6 декабря 2016 года № 384. Постановление акимата Бурабайского района Іа-7/268 от 12№07№2023</t>
    </r>
  </si>
  <si>
    <t xml:space="preserve">Обеспечение инвалидов мерами социальной реабилитации согласно ИПР. Услугами по перевозке автомобильным транспортом, обеспечение обязательными гигиеническими средствами, обеспечение вспомогательными (компенсаторными) средствами, услугами специалистов жествого языка - 100%.                                                                                                               Выполнение на 100%  мероприятий по достижению целевого индикатора "Уровень удовлетворенности качеством работы местных исполнительных ораганов", обеспеченных бюджетным финансированием в рамках настоящей бюджетной программы 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</si>
</sst>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6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Times New Roman Cyr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3" fillId="0" borderId="0">
      <alignment horizontal="right" vertical="top"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45" fillId="0" borderId="0">
      <alignment/>
      <protection/>
    </xf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1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32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4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184" fontId="5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right" vertical="center" wrapText="1"/>
    </xf>
    <xf numFmtId="184" fontId="1" fillId="0" borderId="13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62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4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1" fillId="0" borderId="10" xfId="0" applyFont="1" applyBorder="1" applyAlignment="1">
      <alignment vertical="top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4" fontId="9" fillId="33" borderId="10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8" fillId="0" borderId="20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 readingOrder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readingOrder="1"/>
    </xf>
    <xf numFmtId="0" fontId="9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84" fontId="1" fillId="33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84" fontId="20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184" fontId="17" fillId="33" borderId="10" xfId="0" applyNumberFormat="1" applyFont="1" applyFill="1" applyBorder="1" applyAlignment="1">
      <alignment horizontal="center" vertical="center" wrapText="1"/>
    </xf>
    <xf numFmtId="184" fontId="20" fillId="33" borderId="10" xfId="0" applyNumberFormat="1" applyFont="1" applyFill="1" applyBorder="1" applyAlignment="1">
      <alignment horizontal="center" vertical="center" wrapText="1"/>
    </xf>
    <xf numFmtId="184" fontId="20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0" fillId="32" borderId="11" xfId="0" applyFont="1" applyFill="1" applyBorder="1" applyAlignment="1">
      <alignment vertical="top" wrapText="1"/>
    </xf>
    <xf numFmtId="0" fontId="6" fillId="0" borderId="13" xfId="0" applyFont="1" applyBorder="1" applyAlignment="1">
      <alignment horizontal="left" vertical="center" wrapText="1"/>
    </xf>
    <xf numFmtId="184" fontId="5" fillId="33" borderId="11" xfId="0" applyNumberFormat="1" applyFont="1" applyFill="1" applyBorder="1" applyAlignment="1">
      <alignment horizontal="center" vertical="center" wrapText="1"/>
    </xf>
    <xf numFmtId="184" fontId="1" fillId="33" borderId="11" xfId="0" applyNumberFormat="1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65" fillId="33" borderId="0" xfId="0" applyFont="1" applyFill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left" vertical="center" wrapText="1"/>
    </xf>
    <xf numFmtId="185" fontId="9" fillId="0" borderId="0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view="pageBreakPreview" zoomScaleNormal="80" zoomScaleSheetLayoutView="100" zoomScalePageLayoutView="0" workbookViewId="0" topLeftCell="A68">
      <selection activeCell="B1" sqref="B1:G1"/>
    </sheetView>
  </sheetViews>
  <sheetFormatPr defaultColWidth="9.00390625" defaultRowHeight="12.75"/>
  <cols>
    <col min="1" max="1" width="30.125" style="0" customWidth="1"/>
    <col min="2" max="3" width="11.125" style="0" customWidth="1"/>
    <col min="4" max="4" width="10.625" style="0" customWidth="1"/>
    <col min="5" max="5" width="11.125" style="0" customWidth="1"/>
    <col min="6" max="6" width="10.25390625" style="0" customWidth="1"/>
    <col min="7" max="7" width="12.125" style="0" customWidth="1"/>
  </cols>
  <sheetData>
    <row r="1" spans="1:7" ht="58.5" customHeight="1">
      <c r="A1" s="150"/>
      <c r="B1" s="154" t="s">
        <v>278</v>
      </c>
      <c r="C1" s="154"/>
      <c r="D1" s="154"/>
      <c r="E1" s="154"/>
      <c r="F1" s="154"/>
      <c r="G1" s="154"/>
    </row>
    <row r="2" spans="2:7" ht="57" customHeight="1">
      <c r="B2" s="154" t="s">
        <v>65</v>
      </c>
      <c r="C2" s="154"/>
      <c r="D2" s="154"/>
      <c r="E2" s="154"/>
      <c r="F2" s="154"/>
      <c r="G2" s="154"/>
    </row>
    <row r="3" spans="1:7" ht="12.75" customHeight="1">
      <c r="A3" s="54"/>
      <c r="B3" s="154" t="s">
        <v>54</v>
      </c>
      <c r="C3" s="154"/>
      <c r="D3" s="154"/>
      <c r="E3" s="154"/>
      <c r="F3" s="154"/>
      <c r="G3" s="154"/>
    </row>
    <row r="4" spans="1:7" ht="12.75">
      <c r="A4" s="1"/>
      <c r="B4" s="52"/>
      <c r="C4" s="52"/>
      <c r="D4" s="52"/>
      <c r="E4" s="52"/>
      <c r="F4" s="161" t="s">
        <v>62</v>
      </c>
      <c r="G4" s="161"/>
    </row>
    <row r="5" spans="1:7" ht="12.75">
      <c r="A5" s="155" t="s">
        <v>9</v>
      </c>
      <c r="B5" s="156"/>
      <c r="C5" s="156"/>
      <c r="D5" s="156"/>
      <c r="E5" s="156"/>
      <c r="F5" s="156"/>
      <c r="G5" s="156"/>
    </row>
    <row r="6" spans="1:7" ht="12.75">
      <c r="A6" s="157" t="s">
        <v>39</v>
      </c>
      <c r="B6" s="158"/>
      <c r="C6" s="158"/>
      <c r="D6" s="158"/>
      <c r="E6" s="158"/>
      <c r="F6" s="158"/>
      <c r="G6" s="158"/>
    </row>
    <row r="7" spans="1:7" ht="16.5" customHeight="1">
      <c r="A7" s="159" t="s">
        <v>10</v>
      </c>
      <c r="B7" s="159"/>
      <c r="C7" s="159"/>
      <c r="D7" s="159"/>
      <c r="E7" s="159"/>
      <c r="F7" s="159"/>
      <c r="G7" s="159"/>
    </row>
    <row r="8" spans="1:7" ht="0.75" customHeight="1" hidden="1">
      <c r="A8" s="7"/>
      <c r="B8" s="155" t="s">
        <v>53</v>
      </c>
      <c r="C8" s="155"/>
      <c r="D8" s="155"/>
      <c r="E8" s="155"/>
      <c r="F8" s="7"/>
      <c r="G8" s="7"/>
    </row>
    <row r="9" spans="1:7" ht="3.75" customHeight="1">
      <c r="A9" s="2"/>
      <c r="B9" s="1"/>
      <c r="C9" s="1"/>
      <c r="D9" s="1"/>
      <c r="E9" s="1"/>
      <c r="F9" s="1"/>
      <c r="G9" s="1"/>
    </row>
    <row r="10" spans="1:7" ht="12.75">
      <c r="A10" s="160" t="s">
        <v>51</v>
      </c>
      <c r="B10" s="160"/>
      <c r="C10" s="160"/>
      <c r="D10" s="160"/>
      <c r="E10" s="160"/>
      <c r="F10" s="160"/>
      <c r="G10" s="160"/>
    </row>
    <row r="11" spans="1:7" ht="12.75">
      <c r="A11" s="162" t="s">
        <v>34</v>
      </c>
      <c r="B11" s="162"/>
      <c r="C11" s="162"/>
      <c r="D11" s="162"/>
      <c r="E11" s="162"/>
      <c r="F11" s="162"/>
      <c r="G11" s="162"/>
    </row>
    <row r="12" spans="1:7" ht="78.75" customHeight="1">
      <c r="A12" s="163" t="s">
        <v>279</v>
      </c>
      <c r="B12" s="163"/>
      <c r="C12" s="163"/>
      <c r="D12" s="163"/>
      <c r="E12" s="163"/>
      <c r="F12" s="163"/>
      <c r="G12" s="163"/>
    </row>
    <row r="13" spans="1:7" ht="12.75">
      <c r="A13" s="16" t="s">
        <v>11</v>
      </c>
      <c r="B13" s="17"/>
      <c r="C13" s="17"/>
      <c r="D13" s="17"/>
      <c r="E13" s="17"/>
      <c r="F13" s="17"/>
      <c r="G13" s="17"/>
    </row>
    <row r="14" spans="1:7" ht="12.75">
      <c r="A14" s="19" t="s">
        <v>4</v>
      </c>
      <c r="B14" s="17"/>
      <c r="C14" s="17"/>
      <c r="D14" s="25" t="s">
        <v>27</v>
      </c>
      <c r="E14" s="17"/>
      <c r="F14" s="17"/>
      <c r="G14" s="17"/>
    </row>
    <row r="15" spans="1:7" ht="12.75">
      <c r="A15" s="18" t="s">
        <v>2</v>
      </c>
      <c r="B15" s="17"/>
      <c r="C15" s="17"/>
      <c r="D15" s="164" t="s">
        <v>25</v>
      </c>
      <c r="E15" s="164"/>
      <c r="F15" s="164"/>
      <c r="G15" s="164"/>
    </row>
    <row r="16" spans="1:7" ht="12.75">
      <c r="A16" s="18" t="s">
        <v>1</v>
      </c>
      <c r="B16" s="17"/>
      <c r="C16" s="17"/>
      <c r="D16" s="17" t="s">
        <v>28</v>
      </c>
      <c r="E16" s="17"/>
      <c r="F16" s="17"/>
      <c r="G16" s="17"/>
    </row>
    <row r="17" spans="1:7" ht="11.25" customHeight="1">
      <c r="A17" s="18" t="s">
        <v>5</v>
      </c>
      <c r="B17" s="17"/>
      <c r="C17" s="17"/>
      <c r="D17" s="1" t="s">
        <v>3</v>
      </c>
      <c r="E17" s="17"/>
      <c r="F17" s="17"/>
      <c r="G17" s="17"/>
    </row>
    <row r="18" spans="1:7" ht="7.5" customHeight="1">
      <c r="A18" s="26"/>
      <c r="B18" s="17"/>
      <c r="C18" s="17"/>
      <c r="D18" s="1"/>
      <c r="E18" s="17"/>
      <c r="F18" s="17"/>
      <c r="G18" s="17"/>
    </row>
    <row r="19" spans="1:7" ht="99" customHeight="1">
      <c r="A19" s="33" t="s">
        <v>16</v>
      </c>
      <c r="B19" s="165" t="s">
        <v>48</v>
      </c>
      <c r="C19" s="165"/>
      <c r="D19" s="165"/>
      <c r="E19" s="165"/>
      <c r="F19" s="165"/>
      <c r="G19" s="165"/>
    </row>
    <row r="20" spans="1:7" ht="100.5" customHeight="1">
      <c r="A20" s="34" t="s">
        <v>33</v>
      </c>
      <c r="B20" s="165" t="s">
        <v>66</v>
      </c>
      <c r="C20" s="165"/>
      <c r="D20" s="165"/>
      <c r="E20" s="165"/>
      <c r="F20" s="165"/>
      <c r="G20" s="165"/>
    </row>
    <row r="21" spans="1:7" ht="25.5" hidden="1">
      <c r="A21" s="34" t="s">
        <v>24</v>
      </c>
      <c r="B21" s="165" t="s">
        <v>49</v>
      </c>
      <c r="C21" s="165"/>
      <c r="D21" s="165"/>
      <c r="E21" s="165"/>
      <c r="F21" s="165"/>
      <c r="G21" s="165"/>
    </row>
    <row r="22" spans="1:7" ht="12.75">
      <c r="A22" s="8"/>
      <c r="B22" s="1"/>
      <c r="C22" s="1"/>
      <c r="D22" s="1"/>
      <c r="E22" s="1"/>
      <c r="F22" s="1"/>
      <c r="G22" s="1"/>
    </row>
    <row r="23" spans="1:7" ht="12.75">
      <c r="A23" s="166" t="s">
        <v>12</v>
      </c>
      <c r="B23" s="166"/>
      <c r="C23" s="166"/>
      <c r="D23" s="166"/>
      <c r="E23" s="166"/>
      <c r="F23" s="166"/>
      <c r="G23" s="166"/>
    </row>
    <row r="24" spans="1:7" ht="33.75" customHeight="1">
      <c r="A24" s="167" t="s">
        <v>13</v>
      </c>
      <c r="B24" s="169" t="s">
        <v>6</v>
      </c>
      <c r="C24" s="3" t="s">
        <v>22</v>
      </c>
      <c r="D24" s="3" t="s">
        <v>23</v>
      </c>
      <c r="E24" s="169" t="s">
        <v>0</v>
      </c>
      <c r="F24" s="169"/>
      <c r="G24" s="169"/>
    </row>
    <row r="25" spans="1:7" ht="12.75">
      <c r="A25" s="168"/>
      <c r="B25" s="169"/>
      <c r="C25" s="4" t="s">
        <v>36</v>
      </c>
      <c r="D25" s="4" t="s">
        <v>38</v>
      </c>
      <c r="E25" s="4" t="s">
        <v>42</v>
      </c>
      <c r="F25" s="4" t="s">
        <v>50</v>
      </c>
      <c r="G25" s="4" t="s">
        <v>52</v>
      </c>
    </row>
    <row r="26" spans="1:7" ht="36.75" customHeight="1">
      <c r="A26" s="51" t="s">
        <v>55</v>
      </c>
      <c r="B26" s="49" t="s">
        <v>8</v>
      </c>
      <c r="C26" s="50">
        <f>C49</f>
        <v>114590.3</v>
      </c>
      <c r="D26" s="50">
        <f>D49</f>
        <v>79983</v>
      </c>
      <c r="E26" s="50">
        <f>E49</f>
        <v>0</v>
      </c>
      <c r="F26" s="50">
        <f>F49</f>
        <v>0</v>
      </c>
      <c r="G26" s="50">
        <f>G49</f>
        <v>0</v>
      </c>
    </row>
    <row r="27" spans="1:7" ht="25.5">
      <c r="A27" s="51" t="s">
        <v>56</v>
      </c>
      <c r="B27" s="49" t="s">
        <v>8</v>
      </c>
      <c r="C27" s="50">
        <f>C66</f>
        <v>4214</v>
      </c>
      <c r="D27" s="50">
        <f>D66</f>
        <v>28062.2</v>
      </c>
      <c r="E27" s="50">
        <f>E66</f>
        <v>20916</v>
      </c>
      <c r="F27" s="50">
        <f>F66</f>
        <v>23154</v>
      </c>
      <c r="G27" s="50">
        <f>G66</f>
        <v>26166</v>
      </c>
    </row>
    <row r="28" spans="1:7" ht="25.5">
      <c r="A28" s="51" t="s">
        <v>64</v>
      </c>
      <c r="B28" s="49" t="s">
        <v>8</v>
      </c>
      <c r="C28" s="53">
        <f>C86</f>
        <v>0</v>
      </c>
      <c r="D28" s="53">
        <f>D86</f>
        <v>0</v>
      </c>
      <c r="E28" s="53">
        <f>E86</f>
        <v>85396</v>
      </c>
      <c r="F28" s="53">
        <f>F86</f>
        <v>0</v>
      </c>
      <c r="G28" s="53">
        <f>G86</f>
        <v>0</v>
      </c>
    </row>
    <row r="29" spans="1:7" ht="33" customHeight="1">
      <c r="A29" s="24" t="s">
        <v>37</v>
      </c>
      <c r="B29" s="9" t="s">
        <v>8</v>
      </c>
      <c r="C29" s="48">
        <f>C26+C27+C28</f>
        <v>118804.3</v>
      </c>
      <c r="D29" s="48">
        <f>D26+D27+D28</f>
        <v>108045.2</v>
      </c>
      <c r="E29" s="48">
        <f>E26+E27+E28</f>
        <v>106312</v>
      </c>
      <c r="F29" s="48">
        <f>F26+F27+F28</f>
        <v>23154</v>
      </c>
      <c r="G29" s="48">
        <f>G26+G27+G28</f>
        <v>26166</v>
      </c>
    </row>
    <row r="30" spans="1:7" ht="33" customHeight="1" hidden="1">
      <c r="A30" s="10"/>
      <c r="B30" s="43"/>
      <c r="C30" s="45"/>
      <c r="D30" s="45"/>
      <c r="E30" s="45"/>
      <c r="F30" s="45"/>
      <c r="G30" s="45"/>
    </row>
    <row r="31" spans="1:7" ht="18.75" customHeight="1" hidden="1">
      <c r="A31" s="22" t="s">
        <v>21</v>
      </c>
      <c r="B31" s="11"/>
      <c r="C31" s="12"/>
      <c r="D31" s="13"/>
      <c r="E31" s="11"/>
      <c r="F31" s="11"/>
      <c r="G31" s="11"/>
    </row>
    <row r="32" spans="1:7" ht="12.75" hidden="1">
      <c r="A32" s="14" t="s">
        <v>15</v>
      </c>
      <c r="B32" s="11"/>
      <c r="C32" s="12"/>
      <c r="D32" s="13"/>
      <c r="E32" s="11"/>
      <c r="F32" s="11"/>
      <c r="G32" s="11"/>
    </row>
    <row r="33" spans="1:7" ht="18.75" customHeight="1" hidden="1">
      <c r="A33" s="35" t="s">
        <v>17</v>
      </c>
      <c r="B33" s="170" t="s">
        <v>25</v>
      </c>
      <c r="C33" s="170"/>
      <c r="D33" s="170"/>
      <c r="E33" s="170"/>
      <c r="F33" s="170"/>
      <c r="G33" s="170"/>
    </row>
    <row r="34" spans="1:7" ht="12.75" hidden="1">
      <c r="A34" s="35" t="s">
        <v>18</v>
      </c>
      <c r="B34" s="36" t="s">
        <v>3</v>
      </c>
      <c r="C34" s="37"/>
      <c r="D34" s="38"/>
      <c r="E34" s="39"/>
      <c r="F34" s="39"/>
      <c r="G34" s="39"/>
    </row>
    <row r="35" spans="1:7" ht="41.25" customHeight="1" hidden="1">
      <c r="A35" s="40" t="s">
        <v>19</v>
      </c>
      <c r="B35" s="171" t="s">
        <v>40</v>
      </c>
      <c r="C35" s="172"/>
      <c r="D35" s="172"/>
      <c r="E35" s="172"/>
      <c r="F35" s="172"/>
      <c r="G35" s="172"/>
    </row>
    <row r="36" spans="1:7" ht="12.75" hidden="1">
      <c r="A36" s="15"/>
      <c r="B36" s="11"/>
      <c r="C36" s="12"/>
      <c r="D36" s="13"/>
      <c r="E36" s="11"/>
      <c r="F36" s="11"/>
      <c r="G36" s="11"/>
    </row>
    <row r="37" spans="1:7" ht="38.25" hidden="1">
      <c r="A37" s="173" t="s">
        <v>7</v>
      </c>
      <c r="B37" s="169" t="s">
        <v>6</v>
      </c>
      <c r="C37" s="3" t="s">
        <v>22</v>
      </c>
      <c r="D37" s="3" t="s">
        <v>23</v>
      </c>
      <c r="E37" s="169" t="s">
        <v>0</v>
      </c>
      <c r="F37" s="169"/>
      <c r="G37" s="169"/>
    </row>
    <row r="38" spans="1:7" ht="12.75" hidden="1">
      <c r="A38" s="174"/>
      <c r="B38" s="169"/>
      <c r="C38" s="4" t="s">
        <v>36</v>
      </c>
      <c r="D38" s="4" t="s">
        <v>38</v>
      </c>
      <c r="E38" s="4" t="s">
        <v>42</v>
      </c>
      <c r="F38" s="4" t="s">
        <v>50</v>
      </c>
      <c r="G38" s="4" t="s">
        <v>52</v>
      </c>
    </row>
    <row r="39" spans="1:7" ht="25.5" hidden="1">
      <c r="A39" s="41" t="s">
        <v>31</v>
      </c>
      <c r="B39" s="4" t="s">
        <v>20</v>
      </c>
      <c r="C39" s="6">
        <v>1475</v>
      </c>
      <c r="D39" s="42">
        <v>911</v>
      </c>
      <c r="E39" s="42"/>
      <c r="F39" s="42"/>
      <c r="G39" s="42"/>
    </row>
    <row r="40" spans="1:7" ht="30" customHeight="1" hidden="1">
      <c r="A40" s="41" t="s">
        <v>41</v>
      </c>
      <c r="B40" s="4" t="s">
        <v>20</v>
      </c>
      <c r="C40" s="6">
        <v>595</v>
      </c>
      <c r="D40" s="42">
        <v>268</v>
      </c>
      <c r="E40" s="57"/>
      <c r="F40" s="42"/>
      <c r="G40" s="42"/>
    </row>
    <row r="41" spans="1:7" ht="30.75" customHeight="1" hidden="1">
      <c r="A41" s="41" t="s">
        <v>47</v>
      </c>
      <c r="B41" s="4" t="s">
        <v>20</v>
      </c>
      <c r="C41" s="6"/>
      <c r="D41" s="42"/>
      <c r="E41" s="56"/>
      <c r="F41" s="42"/>
      <c r="G41" s="42"/>
    </row>
    <row r="42" spans="1:7" ht="0.75" customHeight="1">
      <c r="A42" s="23" t="s">
        <v>30</v>
      </c>
      <c r="B42" s="28" t="s">
        <v>20</v>
      </c>
      <c r="C42" s="29">
        <f>SUM(C39:C41)</f>
        <v>2070</v>
      </c>
      <c r="D42" s="29">
        <f>SUM(D39:D41)</f>
        <v>1179</v>
      </c>
      <c r="E42" s="29">
        <f>SUM(E39:E41)</f>
        <v>0</v>
      </c>
      <c r="F42" s="29">
        <f>SUM(F39:F41)</f>
        <v>0</v>
      </c>
      <c r="G42" s="29">
        <f>SUM(G39:G41)</f>
        <v>0</v>
      </c>
    </row>
    <row r="43" spans="1:7" ht="12.75" hidden="1">
      <c r="A43" s="30"/>
      <c r="B43" s="31"/>
      <c r="C43" s="32"/>
      <c r="D43" s="32"/>
      <c r="E43" s="32"/>
      <c r="F43" s="32"/>
      <c r="G43" s="32"/>
    </row>
    <row r="44" spans="1:7" ht="38.25" hidden="1">
      <c r="A44" s="175" t="s">
        <v>14</v>
      </c>
      <c r="B44" s="176" t="s">
        <v>6</v>
      </c>
      <c r="C44" s="27" t="s">
        <v>22</v>
      </c>
      <c r="D44" s="27" t="s">
        <v>23</v>
      </c>
      <c r="E44" s="176" t="s">
        <v>0</v>
      </c>
      <c r="F44" s="176"/>
      <c r="G44" s="176"/>
    </row>
    <row r="45" spans="1:7" ht="12.75" hidden="1">
      <c r="A45" s="168"/>
      <c r="B45" s="169"/>
      <c r="C45" s="4" t="s">
        <v>36</v>
      </c>
      <c r="D45" s="4" t="s">
        <v>38</v>
      </c>
      <c r="E45" s="4" t="s">
        <v>42</v>
      </c>
      <c r="F45" s="4" t="s">
        <v>50</v>
      </c>
      <c r="G45" s="4" t="s">
        <v>52</v>
      </c>
    </row>
    <row r="46" spans="1:7" ht="51" hidden="1">
      <c r="A46" s="5" t="s">
        <v>35</v>
      </c>
      <c r="B46" s="3" t="s">
        <v>8</v>
      </c>
      <c r="C46" s="20">
        <v>95286</v>
      </c>
      <c r="D46" s="20">
        <v>67486</v>
      </c>
      <c r="E46" s="20"/>
      <c r="F46" s="20"/>
      <c r="G46" s="20"/>
    </row>
    <row r="47" spans="1:7" ht="18.75" customHeight="1" hidden="1">
      <c r="A47" s="5" t="s">
        <v>43</v>
      </c>
      <c r="B47" s="3" t="s">
        <v>8</v>
      </c>
      <c r="C47" s="20">
        <v>19304.3</v>
      </c>
      <c r="D47" s="20">
        <v>12497</v>
      </c>
      <c r="E47" s="20"/>
      <c r="F47" s="20"/>
      <c r="G47" s="20"/>
    </row>
    <row r="48" spans="1:7" ht="25.5" hidden="1">
      <c r="A48" s="5" t="s">
        <v>46</v>
      </c>
      <c r="B48" s="3" t="s">
        <v>8</v>
      </c>
      <c r="C48" s="20"/>
      <c r="D48" s="20"/>
      <c r="E48" s="20"/>
      <c r="F48" s="20"/>
      <c r="G48" s="20"/>
    </row>
    <row r="49" spans="1:7" ht="38.25" hidden="1">
      <c r="A49" s="24" t="s">
        <v>70</v>
      </c>
      <c r="B49" s="9" t="s">
        <v>8</v>
      </c>
      <c r="C49" s="21">
        <f>SUM(C46:C48)</f>
        <v>114590.3</v>
      </c>
      <c r="D49" s="21">
        <f>SUM(D46:D48)</f>
        <v>79983</v>
      </c>
      <c r="E49" s="21">
        <f>SUM(E46:E48)</f>
        <v>0</v>
      </c>
      <c r="F49" s="21">
        <f>SUM(F46:F48)</f>
        <v>0</v>
      </c>
      <c r="G49" s="21">
        <f>SUM(G46:G48)</f>
        <v>0</v>
      </c>
    </row>
    <row r="50" spans="1:7" ht="12.75">
      <c r="A50" s="22" t="s">
        <v>29</v>
      </c>
      <c r="B50" s="11"/>
      <c r="C50" s="12"/>
      <c r="D50" s="13"/>
      <c r="E50" s="11"/>
      <c r="F50" s="11"/>
      <c r="G50" s="11"/>
    </row>
    <row r="51" spans="1:7" ht="12.75">
      <c r="A51" s="14" t="s">
        <v>15</v>
      </c>
      <c r="B51" s="11"/>
      <c r="C51" s="12"/>
      <c r="D51" s="13"/>
      <c r="E51" s="11"/>
      <c r="F51" s="11"/>
      <c r="G51" s="11"/>
    </row>
    <row r="52" spans="1:7" ht="12.75">
      <c r="A52" s="35" t="s">
        <v>17</v>
      </c>
      <c r="B52" s="170" t="s">
        <v>25</v>
      </c>
      <c r="C52" s="170"/>
      <c r="D52" s="170"/>
      <c r="E52" s="170"/>
      <c r="F52" s="170"/>
      <c r="G52" s="170"/>
    </row>
    <row r="53" spans="1:7" ht="12.75">
      <c r="A53" s="35" t="s">
        <v>18</v>
      </c>
      <c r="B53" s="36" t="s">
        <v>3</v>
      </c>
      <c r="C53" s="37"/>
      <c r="D53" s="38"/>
      <c r="E53" s="39"/>
      <c r="F53" s="39"/>
      <c r="G53" s="39"/>
    </row>
    <row r="54" spans="1:7" ht="25.5">
      <c r="A54" s="40" t="s">
        <v>19</v>
      </c>
      <c r="B54" s="163" t="s">
        <v>61</v>
      </c>
      <c r="C54" s="163"/>
      <c r="D54" s="163"/>
      <c r="E54" s="163"/>
      <c r="F54" s="163"/>
      <c r="G54" s="163"/>
    </row>
    <row r="55" spans="1:7" ht="12.75">
      <c r="A55" s="15"/>
      <c r="B55" s="11"/>
      <c r="C55" s="12"/>
      <c r="D55" s="13"/>
      <c r="E55" s="11"/>
      <c r="F55" s="11"/>
      <c r="G55" s="11"/>
    </row>
    <row r="56" spans="1:7" ht="38.25">
      <c r="A56" s="173" t="s">
        <v>7</v>
      </c>
      <c r="B56" s="177" t="s">
        <v>6</v>
      </c>
      <c r="C56" s="3" t="s">
        <v>22</v>
      </c>
      <c r="D56" s="3" t="s">
        <v>23</v>
      </c>
      <c r="E56" s="178" t="s">
        <v>0</v>
      </c>
      <c r="F56" s="179"/>
      <c r="G56" s="180"/>
    </row>
    <row r="57" spans="1:7" ht="12.75">
      <c r="A57" s="174"/>
      <c r="B57" s="176"/>
      <c r="C57" s="4" t="s">
        <v>36</v>
      </c>
      <c r="D57" s="4" t="s">
        <v>38</v>
      </c>
      <c r="E57" s="4" t="s">
        <v>42</v>
      </c>
      <c r="F57" s="4" t="s">
        <v>50</v>
      </c>
      <c r="G57" s="4" t="s">
        <v>52</v>
      </c>
    </row>
    <row r="58" spans="1:7" ht="22.5" customHeight="1">
      <c r="A58" s="41" t="s">
        <v>26</v>
      </c>
      <c r="B58" s="4" t="s">
        <v>20</v>
      </c>
      <c r="C58" s="42">
        <v>1160</v>
      </c>
      <c r="D58" s="42">
        <v>965</v>
      </c>
      <c r="E58" s="42">
        <v>543</v>
      </c>
      <c r="F58" s="42">
        <v>543</v>
      </c>
      <c r="G58" s="42">
        <v>543</v>
      </c>
    </row>
    <row r="59" spans="1:7" ht="25.5" hidden="1">
      <c r="A59" s="41" t="s">
        <v>44</v>
      </c>
      <c r="B59" s="4" t="s">
        <v>20</v>
      </c>
      <c r="C59" s="42"/>
      <c r="D59" s="42"/>
      <c r="E59" s="42"/>
      <c r="F59" s="42"/>
      <c r="G59" s="42"/>
    </row>
    <row r="60" spans="1:7" ht="25.5">
      <c r="A60" s="23" t="s">
        <v>32</v>
      </c>
      <c r="B60" s="28" t="s">
        <v>20</v>
      </c>
      <c r="C60" s="29">
        <f>SUM(C58:C59)</f>
        <v>1160</v>
      </c>
      <c r="D60" s="29">
        <f>SUM(D58:D59)</f>
        <v>965</v>
      </c>
      <c r="E60" s="29">
        <f>SUM(E58:E59)</f>
        <v>543</v>
      </c>
      <c r="F60" s="29">
        <f>SUM(F58:F59)</f>
        <v>543</v>
      </c>
      <c r="G60" s="29">
        <f>SUM(G58:G59)</f>
        <v>543</v>
      </c>
    </row>
    <row r="61" spans="1:7" ht="12.75">
      <c r="A61" s="30"/>
      <c r="B61" s="31"/>
      <c r="C61" s="32"/>
      <c r="D61" s="32"/>
      <c r="E61" s="32"/>
      <c r="F61" s="32"/>
      <c r="G61" s="32"/>
    </row>
    <row r="62" spans="1:7" ht="38.25">
      <c r="A62" s="167" t="s">
        <v>14</v>
      </c>
      <c r="B62" s="177" t="s">
        <v>6</v>
      </c>
      <c r="C62" s="27" t="s">
        <v>22</v>
      </c>
      <c r="D62" s="27" t="s">
        <v>23</v>
      </c>
      <c r="E62" s="178" t="s">
        <v>0</v>
      </c>
      <c r="F62" s="179"/>
      <c r="G62" s="180"/>
    </row>
    <row r="63" spans="1:7" ht="12.75">
      <c r="A63" s="175"/>
      <c r="B63" s="181"/>
      <c r="C63" s="4" t="s">
        <v>36</v>
      </c>
      <c r="D63" s="4" t="s">
        <v>38</v>
      </c>
      <c r="E63" s="4" t="s">
        <v>42</v>
      </c>
      <c r="F63" s="4" t="s">
        <v>50</v>
      </c>
      <c r="G63" s="4" t="s">
        <v>52</v>
      </c>
    </row>
    <row r="64" spans="1:7" ht="33.75" customHeight="1" hidden="1">
      <c r="A64" s="5" t="s">
        <v>57</v>
      </c>
      <c r="B64" s="3" t="s">
        <v>8</v>
      </c>
      <c r="C64" s="55">
        <v>4214</v>
      </c>
      <c r="D64" s="55">
        <v>28062.2</v>
      </c>
      <c r="E64" s="55">
        <v>20916</v>
      </c>
      <c r="F64" s="55">
        <v>23154</v>
      </c>
      <c r="G64" s="55">
        <v>26166</v>
      </c>
    </row>
    <row r="65" spans="1:7" ht="25.5">
      <c r="A65" s="5" t="s">
        <v>45</v>
      </c>
      <c r="B65" s="3" t="s">
        <v>8</v>
      </c>
      <c r="C65" s="55"/>
      <c r="D65" s="55"/>
      <c r="E65" s="55"/>
      <c r="F65" s="55"/>
      <c r="G65" s="55"/>
    </row>
    <row r="66" spans="1:7" ht="38.25">
      <c r="A66" s="24" t="s">
        <v>68</v>
      </c>
      <c r="B66" s="9" t="s">
        <v>8</v>
      </c>
      <c r="C66" s="21">
        <f>SUM(C64:C64)+C65</f>
        <v>4214</v>
      </c>
      <c r="D66" s="21">
        <f>SUM(D64:D64)+D65</f>
        <v>28062.2</v>
      </c>
      <c r="E66" s="21">
        <f>SUM(E64:E64)+E65</f>
        <v>20916</v>
      </c>
      <c r="F66" s="21">
        <f>SUM(F64:F64)+F65</f>
        <v>23154</v>
      </c>
      <c r="G66" s="21">
        <f>SUM(G64:G64)+G65</f>
        <v>26166</v>
      </c>
    </row>
    <row r="67" spans="1:7" ht="12.75">
      <c r="A67" s="22" t="s">
        <v>63</v>
      </c>
      <c r="B67" s="11"/>
      <c r="C67" s="12"/>
      <c r="D67" s="13"/>
      <c r="E67" s="11"/>
      <c r="F67" s="11"/>
      <c r="G67" s="11"/>
    </row>
    <row r="68" spans="1:7" ht="12.75">
      <c r="A68" s="22"/>
      <c r="B68" s="11"/>
      <c r="C68" s="182"/>
      <c r="D68" s="183"/>
      <c r="E68" s="183"/>
      <c r="F68" s="183"/>
      <c r="G68" s="183"/>
    </row>
    <row r="69" spans="1:7" ht="12.75">
      <c r="A69" s="14" t="s">
        <v>15</v>
      </c>
      <c r="B69" s="11"/>
      <c r="C69" s="12"/>
      <c r="D69" s="13"/>
      <c r="E69" s="11"/>
      <c r="F69" s="11"/>
      <c r="G69" s="11"/>
    </row>
    <row r="70" spans="1:7" ht="12.75">
      <c r="A70" s="35" t="s">
        <v>17</v>
      </c>
      <c r="B70" s="170" t="s">
        <v>25</v>
      </c>
      <c r="C70" s="170"/>
      <c r="D70" s="170"/>
      <c r="E70" s="170"/>
      <c r="F70" s="170"/>
      <c r="G70" s="170"/>
    </row>
    <row r="71" spans="1:7" ht="12.75">
      <c r="A71" s="35" t="s">
        <v>18</v>
      </c>
      <c r="B71" s="36" t="s">
        <v>3</v>
      </c>
      <c r="C71" s="37"/>
      <c r="D71" s="38"/>
      <c r="E71" s="39"/>
      <c r="F71" s="39"/>
      <c r="G71" s="39"/>
    </row>
    <row r="72" spans="1:7" ht="56.25" customHeight="1">
      <c r="A72" s="40" t="s">
        <v>19</v>
      </c>
      <c r="B72" s="171" t="s">
        <v>280</v>
      </c>
      <c r="C72" s="172"/>
      <c r="D72" s="172"/>
      <c r="E72" s="172"/>
      <c r="F72" s="172"/>
      <c r="G72" s="172"/>
    </row>
    <row r="73" spans="1:7" ht="12.75">
      <c r="A73" s="15"/>
      <c r="B73" s="11"/>
      <c r="C73" s="12"/>
      <c r="D73" s="13"/>
      <c r="E73" s="11"/>
      <c r="F73" s="11"/>
      <c r="G73" s="11"/>
    </row>
    <row r="74" spans="1:7" ht="38.25">
      <c r="A74" s="173" t="s">
        <v>7</v>
      </c>
      <c r="B74" s="169" t="s">
        <v>6</v>
      </c>
      <c r="C74" s="3" t="s">
        <v>22</v>
      </c>
      <c r="D74" s="3" t="s">
        <v>23</v>
      </c>
      <c r="E74" s="169" t="s">
        <v>0</v>
      </c>
      <c r="F74" s="169"/>
      <c r="G74" s="169"/>
    </row>
    <row r="75" spans="1:7" ht="12.75">
      <c r="A75" s="174"/>
      <c r="B75" s="169"/>
      <c r="C75" s="4" t="s">
        <v>36</v>
      </c>
      <c r="D75" s="4" t="s">
        <v>38</v>
      </c>
      <c r="E75" s="4" t="s">
        <v>42</v>
      </c>
      <c r="F75" s="4" t="s">
        <v>50</v>
      </c>
      <c r="G75" s="4" t="s">
        <v>52</v>
      </c>
    </row>
    <row r="76" spans="1:7" ht="38.25">
      <c r="A76" s="41" t="s">
        <v>59</v>
      </c>
      <c r="B76" s="4" t="s">
        <v>20</v>
      </c>
      <c r="C76" s="6"/>
      <c r="D76" s="42"/>
      <c r="E76" s="42">
        <f>1185-29</f>
        <v>1156</v>
      </c>
      <c r="F76" s="42"/>
      <c r="G76" s="42"/>
    </row>
    <row r="77" spans="1:7" ht="36.75" customHeight="1">
      <c r="A77" s="41" t="s">
        <v>60</v>
      </c>
      <c r="B77" s="4" t="s">
        <v>20</v>
      </c>
      <c r="C77" s="6"/>
      <c r="D77" s="42"/>
      <c r="E77" s="42">
        <f>274-160</f>
        <v>114</v>
      </c>
      <c r="F77" s="42"/>
      <c r="G77" s="42"/>
    </row>
    <row r="78" spans="1:7" ht="25.5" hidden="1">
      <c r="A78" s="41" t="s">
        <v>47</v>
      </c>
      <c r="B78" s="4" t="s">
        <v>20</v>
      </c>
      <c r="C78" s="6"/>
      <c r="D78" s="42"/>
      <c r="E78" s="56"/>
      <c r="F78" s="42"/>
      <c r="G78" s="42"/>
    </row>
    <row r="79" spans="1:7" ht="25.5">
      <c r="A79" s="23" t="s">
        <v>281</v>
      </c>
      <c r="B79" s="28" t="s">
        <v>20</v>
      </c>
      <c r="C79" s="29">
        <f>SUM(C76:C78)</f>
        <v>0</v>
      </c>
      <c r="D79" s="29">
        <f>SUM(D76:D78)</f>
        <v>0</v>
      </c>
      <c r="E79" s="29">
        <f>SUM(E76:E78)</f>
        <v>1270</v>
      </c>
      <c r="F79" s="29">
        <f>SUM(F76:F78)</f>
        <v>0</v>
      </c>
      <c r="G79" s="29">
        <f>SUM(G76:G78)</f>
        <v>0</v>
      </c>
    </row>
    <row r="80" spans="1:7" ht="12.75">
      <c r="A80" s="30"/>
      <c r="B80" s="31"/>
      <c r="C80" s="32"/>
      <c r="D80" s="32"/>
      <c r="E80" s="32"/>
      <c r="F80" s="32"/>
      <c r="G80" s="32"/>
    </row>
    <row r="81" spans="1:7" ht="38.25">
      <c r="A81" s="175" t="s">
        <v>14</v>
      </c>
      <c r="B81" s="176" t="s">
        <v>6</v>
      </c>
      <c r="C81" s="27" t="s">
        <v>22</v>
      </c>
      <c r="D81" s="27" t="s">
        <v>23</v>
      </c>
      <c r="E81" s="176" t="s">
        <v>0</v>
      </c>
      <c r="F81" s="176"/>
      <c r="G81" s="176"/>
    </row>
    <row r="82" spans="1:7" ht="12.75">
      <c r="A82" s="168"/>
      <c r="B82" s="169"/>
      <c r="C82" s="4" t="s">
        <v>36</v>
      </c>
      <c r="D82" s="4" t="s">
        <v>38</v>
      </c>
      <c r="E82" s="4" t="s">
        <v>42</v>
      </c>
      <c r="F82" s="4" t="s">
        <v>50</v>
      </c>
      <c r="G82" s="4" t="s">
        <v>52</v>
      </c>
    </row>
    <row r="83" spans="1:7" ht="38.25">
      <c r="A83" s="5" t="s">
        <v>57</v>
      </c>
      <c r="B83" s="3" t="s">
        <v>8</v>
      </c>
      <c r="C83" s="20"/>
      <c r="D83" s="20"/>
      <c r="E83" s="20">
        <f>80000-3355</f>
        <v>76645</v>
      </c>
      <c r="F83" s="20"/>
      <c r="G83" s="20"/>
    </row>
    <row r="84" spans="1:7" ht="25.5">
      <c r="A84" s="5" t="s">
        <v>58</v>
      </c>
      <c r="B84" s="3" t="s">
        <v>8</v>
      </c>
      <c r="C84" s="20"/>
      <c r="D84" s="20"/>
      <c r="E84" s="20">
        <f>12351-3600</f>
        <v>8751</v>
      </c>
      <c r="F84" s="20"/>
      <c r="G84" s="20"/>
    </row>
    <row r="85" spans="1:7" ht="0.75" customHeight="1" hidden="1">
      <c r="A85" s="5" t="s">
        <v>46</v>
      </c>
      <c r="B85" s="3" t="s">
        <v>8</v>
      </c>
      <c r="C85" s="20"/>
      <c r="D85" s="20"/>
      <c r="E85" s="20"/>
      <c r="F85" s="20"/>
      <c r="G85" s="20"/>
    </row>
    <row r="86" spans="1:7" ht="38.25">
      <c r="A86" s="24" t="s">
        <v>69</v>
      </c>
      <c r="B86" s="9" t="s">
        <v>8</v>
      </c>
      <c r="C86" s="21">
        <f>SUM(C83:C85)</f>
        <v>0</v>
      </c>
      <c r="D86" s="21">
        <f>SUM(D83:D85)</f>
        <v>0</v>
      </c>
      <c r="E86" s="21">
        <f>SUM(E83:E85)</f>
        <v>85396</v>
      </c>
      <c r="F86" s="21">
        <f>SUM(F83:F85)</f>
        <v>0</v>
      </c>
      <c r="G86" s="21">
        <f>SUM(G83:G85)</f>
        <v>0</v>
      </c>
    </row>
    <row r="87" spans="1:7" ht="12.75">
      <c r="A87" s="46"/>
      <c r="B87" s="47"/>
      <c r="C87" s="44"/>
      <c r="D87" s="44"/>
      <c r="E87" s="44"/>
      <c r="F87" s="44"/>
      <c r="G87" s="44"/>
    </row>
  </sheetData>
  <sheetProtection/>
  <mergeCells count="44">
    <mergeCell ref="A81:A82"/>
    <mergeCell ref="B81:B82"/>
    <mergeCell ref="E81:G81"/>
    <mergeCell ref="C68:G68"/>
    <mergeCell ref="B70:G70"/>
    <mergeCell ref="B72:G72"/>
    <mergeCell ref="A74:A75"/>
    <mergeCell ref="B74:B75"/>
    <mergeCell ref="E74:G74"/>
    <mergeCell ref="B52:G52"/>
    <mergeCell ref="B54:G54"/>
    <mergeCell ref="A56:A57"/>
    <mergeCell ref="B56:B57"/>
    <mergeCell ref="E56:G56"/>
    <mergeCell ref="A62:A63"/>
    <mergeCell ref="B62:B63"/>
    <mergeCell ref="E62:G62"/>
    <mergeCell ref="B33:G33"/>
    <mergeCell ref="B35:G35"/>
    <mergeCell ref="A37:A38"/>
    <mergeCell ref="B37:B38"/>
    <mergeCell ref="E37:G37"/>
    <mergeCell ref="A44:A45"/>
    <mergeCell ref="B44:B45"/>
    <mergeCell ref="E44:G44"/>
    <mergeCell ref="B19:G19"/>
    <mergeCell ref="B20:G20"/>
    <mergeCell ref="B21:G21"/>
    <mergeCell ref="A23:G23"/>
    <mergeCell ref="A24:A25"/>
    <mergeCell ref="B24:B25"/>
    <mergeCell ref="E24:G24"/>
    <mergeCell ref="B8:E8"/>
    <mergeCell ref="A10:G10"/>
    <mergeCell ref="F4:G4"/>
    <mergeCell ref="A11:G11"/>
    <mergeCell ref="A12:G12"/>
    <mergeCell ref="D15:G15"/>
    <mergeCell ref="B1:G1"/>
    <mergeCell ref="B2:G2"/>
    <mergeCell ref="B3:G3"/>
    <mergeCell ref="A5:G5"/>
    <mergeCell ref="A6:G6"/>
    <mergeCell ref="A7:G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1"/>
  <sheetViews>
    <sheetView zoomScalePageLayoutView="0" workbookViewId="0" topLeftCell="A181">
      <selection activeCell="B6" sqref="B6:G6"/>
    </sheetView>
  </sheetViews>
  <sheetFormatPr defaultColWidth="9.00390625" defaultRowHeight="12.75"/>
  <cols>
    <col min="1" max="1" width="36.25390625" style="0" customWidth="1"/>
    <col min="2" max="2" width="13.875" style="0" customWidth="1"/>
    <col min="3" max="3" width="11.125" style="0" customWidth="1"/>
    <col min="4" max="4" width="12.375" style="60" customWidth="1"/>
    <col min="5" max="6" width="11.375" style="0" customWidth="1"/>
    <col min="7" max="7" width="15.25390625" style="0" customWidth="1"/>
  </cols>
  <sheetData>
    <row r="1" spans="4:7" ht="12.75" hidden="1">
      <c r="D1" s="154" t="s">
        <v>71</v>
      </c>
      <c r="E1" s="154"/>
      <c r="F1" s="154"/>
      <c r="G1" s="154"/>
    </row>
    <row r="2" spans="4:7" ht="12.75" hidden="1">
      <c r="D2" s="154" t="s">
        <v>72</v>
      </c>
      <c r="E2" s="154"/>
      <c r="F2" s="154"/>
      <c r="G2" s="154"/>
    </row>
    <row r="3" spans="4:7" ht="12.75" hidden="1">
      <c r="D3" s="154" t="s">
        <v>73</v>
      </c>
      <c r="E3" s="154"/>
      <c r="F3" s="154"/>
      <c r="G3" s="154"/>
    </row>
    <row r="4" spans="4:7" ht="13.5" customHeight="1" hidden="1">
      <c r="D4" s="154" t="s">
        <v>74</v>
      </c>
      <c r="E4" s="154"/>
      <c r="F4" s="154"/>
      <c r="G4" s="154"/>
    </row>
    <row r="5" ht="3" customHeight="1"/>
    <row r="6" spans="1:7" ht="70.5" customHeight="1">
      <c r="A6" s="149"/>
      <c r="B6" s="154" t="s">
        <v>282</v>
      </c>
      <c r="C6" s="154"/>
      <c r="D6" s="154"/>
      <c r="E6" s="154"/>
      <c r="F6" s="154"/>
      <c r="G6" s="154"/>
    </row>
    <row r="7" spans="2:7" ht="64.5" customHeight="1">
      <c r="B7" s="154" t="s">
        <v>242</v>
      </c>
      <c r="C7" s="154"/>
      <c r="D7" s="154"/>
      <c r="E7" s="154"/>
      <c r="F7" s="154"/>
      <c r="G7" s="154"/>
    </row>
    <row r="8" spans="1:7" ht="59.25" customHeight="1">
      <c r="A8" s="61"/>
      <c r="B8" s="154" t="s">
        <v>75</v>
      </c>
      <c r="C8" s="154"/>
      <c r="D8" s="154"/>
      <c r="E8" s="154"/>
      <c r="F8" s="154"/>
      <c r="G8" s="154"/>
    </row>
    <row r="9" spans="1:7" ht="15.75" customHeight="1">
      <c r="A9" s="1"/>
      <c r="B9" s="52"/>
      <c r="C9" s="52"/>
      <c r="D9" s="62"/>
      <c r="E9" s="52"/>
      <c r="F9" s="161" t="s">
        <v>76</v>
      </c>
      <c r="G9" s="161"/>
    </row>
    <row r="10" spans="1:7" ht="15.75" customHeight="1">
      <c r="A10" s="155" t="s">
        <v>9</v>
      </c>
      <c r="B10" s="196"/>
      <c r="C10" s="196"/>
      <c r="D10" s="196"/>
      <c r="E10" s="196"/>
      <c r="F10" s="196"/>
      <c r="G10" s="196"/>
    </row>
    <row r="11" spans="1:7" ht="27" customHeight="1">
      <c r="A11" s="157" t="s">
        <v>39</v>
      </c>
      <c r="B11" s="158"/>
      <c r="C11" s="158"/>
      <c r="D11" s="158"/>
      <c r="E11" s="158"/>
      <c r="F11" s="158"/>
      <c r="G11" s="158"/>
    </row>
    <row r="12" spans="1:7" ht="12.75">
      <c r="A12" s="159" t="s">
        <v>10</v>
      </c>
      <c r="B12" s="159"/>
      <c r="C12" s="159"/>
      <c r="D12" s="159"/>
      <c r="E12" s="159"/>
      <c r="F12" s="159"/>
      <c r="G12" s="159"/>
    </row>
    <row r="13" spans="1:7" ht="11.25" customHeight="1">
      <c r="A13" s="7"/>
      <c r="B13" s="155" t="s">
        <v>53</v>
      </c>
      <c r="C13" s="155"/>
      <c r="D13" s="155"/>
      <c r="E13" s="155"/>
      <c r="F13" s="7"/>
      <c r="G13" s="7"/>
    </row>
    <row r="14" spans="1:7" ht="15" hidden="1">
      <c r="A14" s="2"/>
      <c r="B14" s="1"/>
      <c r="C14" s="1"/>
      <c r="D14" s="63"/>
      <c r="E14" s="1"/>
      <c r="F14" s="1"/>
      <c r="G14" s="1"/>
    </row>
    <row r="15" spans="1:7" ht="29.25" customHeight="1">
      <c r="A15" s="160" t="s">
        <v>77</v>
      </c>
      <c r="B15" s="160"/>
      <c r="C15" s="160"/>
      <c r="D15" s="160"/>
      <c r="E15" s="160"/>
      <c r="F15" s="160"/>
      <c r="G15" s="160"/>
    </row>
    <row r="16" spans="1:7" ht="12.75">
      <c r="A16" s="162" t="s">
        <v>34</v>
      </c>
      <c r="B16" s="162"/>
      <c r="C16" s="162"/>
      <c r="D16" s="162"/>
      <c r="E16" s="162"/>
      <c r="F16" s="162"/>
      <c r="G16" s="162"/>
    </row>
    <row r="17" spans="1:7" ht="12.75" hidden="1">
      <c r="A17" s="59"/>
      <c r="B17" s="59"/>
      <c r="C17" s="59"/>
      <c r="D17" s="59"/>
      <c r="E17" s="59"/>
      <c r="F17" s="59"/>
      <c r="G17" s="59"/>
    </row>
    <row r="18" spans="1:7" ht="170.25" customHeight="1">
      <c r="A18" s="193" t="s">
        <v>277</v>
      </c>
      <c r="B18" s="193"/>
      <c r="C18" s="193"/>
      <c r="D18" s="193"/>
      <c r="E18" s="193"/>
      <c r="F18" s="193"/>
      <c r="G18" s="193"/>
    </row>
    <row r="19" spans="1:7" ht="12.75">
      <c r="A19" s="16" t="s">
        <v>11</v>
      </c>
      <c r="B19" s="17"/>
      <c r="C19" s="17"/>
      <c r="D19" s="64"/>
      <c r="E19" s="17"/>
      <c r="F19" s="17"/>
      <c r="G19" s="17"/>
    </row>
    <row r="20" spans="1:7" ht="12.75">
      <c r="A20" s="19" t="s">
        <v>4</v>
      </c>
      <c r="B20" s="17"/>
      <c r="C20" s="17"/>
      <c r="D20" s="65" t="s">
        <v>27</v>
      </c>
      <c r="E20" s="17"/>
      <c r="F20" s="17"/>
      <c r="G20" s="17"/>
    </row>
    <row r="21" spans="1:7" ht="34.5" customHeight="1">
      <c r="A21" s="18" t="s">
        <v>2</v>
      </c>
      <c r="B21" s="17"/>
      <c r="C21" s="17"/>
      <c r="D21" s="164" t="s">
        <v>25</v>
      </c>
      <c r="E21" s="164"/>
      <c r="F21" s="164"/>
      <c r="G21" s="164"/>
    </row>
    <row r="22" spans="1:7" ht="12.75">
      <c r="A22" s="18" t="s">
        <v>1</v>
      </c>
      <c r="B22" s="17"/>
      <c r="C22" s="17"/>
      <c r="D22" s="64" t="s">
        <v>28</v>
      </c>
      <c r="E22" s="17"/>
      <c r="F22" s="17"/>
      <c r="G22" s="17"/>
    </row>
    <row r="23" spans="1:7" ht="12.75">
      <c r="A23" s="18" t="s">
        <v>5</v>
      </c>
      <c r="B23" s="17"/>
      <c r="C23" s="17"/>
      <c r="D23" s="63" t="s">
        <v>3</v>
      </c>
      <c r="E23" s="17"/>
      <c r="F23" s="17"/>
      <c r="G23" s="17"/>
    </row>
    <row r="24" spans="1:7" ht="12.75">
      <c r="A24" s="26"/>
      <c r="B24" s="17"/>
      <c r="C24" s="17"/>
      <c r="D24" s="63"/>
      <c r="E24" s="17"/>
      <c r="F24" s="17"/>
      <c r="G24" s="17"/>
    </row>
    <row r="25" spans="1:7" ht="65.25" customHeight="1">
      <c r="A25" s="33" t="s">
        <v>16</v>
      </c>
      <c r="B25" s="163" t="s">
        <v>78</v>
      </c>
      <c r="C25" s="163"/>
      <c r="D25" s="163"/>
      <c r="E25" s="163"/>
      <c r="F25" s="163"/>
      <c r="G25" s="163"/>
    </row>
    <row r="26" spans="1:7" ht="83.25" customHeight="1">
      <c r="A26" s="34" t="s">
        <v>33</v>
      </c>
      <c r="B26" s="187" t="s">
        <v>79</v>
      </c>
      <c r="C26" s="187"/>
      <c r="D26" s="187"/>
      <c r="E26" s="187"/>
      <c r="F26" s="194"/>
      <c r="G26" s="194"/>
    </row>
    <row r="27" spans="1:7" ht="0.75" customHeight="1">
      <c r="A27" s="195"/>
      <c r="B27" s="195"/>
      <c r="C27" s="195"/>
      <c r="D27" s="66"/>
      <c r="E27" s="67"/>
      <c r="F27" s="67"/>
      <c r="G27" s="67"/>
    </row>
    <row r="28" spans="1:7" ht="79.5" customHeight="1">
      <c r="A28" s="34" t="s">
        <v>24</v>
      </c>
      <c r="B28" s="171" t="s">
        <v>80</v>
      </c>
      <c r="C28" s="171"/>
      <c r="D28" s="171"/>
      <c r="E28" s="171"/>
      <c r="F28" s="171"/>
      <c r="G28" s="171"/>
    </row>
    <row r="29" spans="1:7" ht="1.5" customHeight="1">
      <c r="A29" s="8"/>
      <c r="B29" s="1"/>
      <c r="C29" s="1"/>
      <c r="D29" s="63"/>
      <c r="E29" s="1"/>
      <c r="F29" s="1"/>
      <c r="G29" s="1"/>
    </row>
    <row r="30" spans="1:7" ht="12.75">
      <c r="A30" s="190" t="s">
        <v>12</v>
      </c>
      <c r="B30" s="190"/>
      <c r="C30" s="190"/>
      <c r="D30" s="190"/>
      <c r="E30" s="190"/>
      <c r="F30" s="190"/>
      <c r="G30" s="190"/>
    </row>
    <row r="31" spans="1:7" ht="12.75">
      <c r="A31" s="3">
        <v>1</v>
      </c>
      <c r="B31" s="3">
        <v>2</v>
      </c>
      <c r="C31" s="3">
        <v>3</v>
      </c>
      <c r="D31" s="68">
        <v>4</v>
      </c>
      <c r="E31" s="3">
        <v>5</v>
      </c>
      <c r="F31" s="3">
        <v>6</v>
      </c>
      <c r="G31" s="3">
        <v>7</v>
      </c>
    </row>
    <row r="32" spans="1:7" ht="25.5">
      <c r="A32" s="191" t="s">
        <v>13</v>
      </c>
      <c r="B32" s="192" t="s">
        <v>6</v>
      </c>
      <c r="C32" s="3" t="s">
        <v>22</v>
      </c>
      <c r="D32" s="68" t="s">
        <v>23</v>
      </c>
      <c r="E32" s="192" t="s">
        <v>0</v>
      </c>
      <c r="F32" s="192"/>
      <c r="G32" s="192"/>
    </row>
    <row r="33" spans="1:7" ht="12.75">
      <c r="A33" s="191"/>
      <c r="B33" s="192"/>
      <c r="C33" s="70" t="s">
        <v>36</v>
      </c>
      <c r="D33" s="4" t="s">
        <v>38</v>
      </c>
      <c r="E33" s="4" t="s">
        <v>42</v>
      </c>
      <c r="F33" s="4" t="s">
        <v>81</v>
      </c>
      <c r="G33" s="4" t="s">
        <v>82</v>
      </c>
    </row>
    <row r="34" spans="1:7" ht="25.5" hidden="1">
      <c r="A34" s="69" t="s">
        <v>83</v>
      </c>
      <c r="B34" s="71" t="s">
        <v>8</v>
      </c>
      <c r="C34" s="72">
        <f>C53</f>
        <v>0</v>
      </c>
      <c r="D34" s="20">
        <f>D53</f>
        <v>0</v>
      </c>
      <c r="E34" s="20">
        <f>E53</f>
        <v>0</v>
      </c>
      <c r="F34" s="20">
        <f>F53</f>
        <v>0</v>
      </c>
      <c r="G34" s="20">
        <f>G53</f>
        <v>0</v>
      </c>
    </row>
    <row r="35" spans="1:7" ht="25.5">
      <c r="A35" s="69" t="s">
        <v>84</v>
      </c>
      <c r="B35" s="71" t="s">
        <v>8</v>
      </c>
      <c r="C35" s="72">
        <f>C70</f>
        <v>39578.05</v>
      </c>
      <c r="D35" s="20">
        <f>D70</f>
        <v>50394.1</v>
      </c>
      <c r="E35" s="20">
        <f>E70</f>
        <v>52762.4</v>
      </c>
      <c r="F35" s="20">
        <f>F70</f>
        <v>0</v>
      </c>
      <c r="G35" s="20">
        <f>G70</f>
        <v>0</v>
      </c>
    </row>
    <row r="36" spans="1:7" ht="41.25" customHeight="1">
      <c r="A36" s="69" t="s">
        <v>85</v>
      </c>
      <c r="B36" s="71" t="s">
        <v>8</v>
      </c>
      <c r="C36" s="72">
        <f>C162</f>
        <v>10806.17</v>
      </c>
      <c r="D36" s="20">
        <f>D162</f>
        <v>0</v>
      </c>
      <c r="E36" s="20">
        <f>E162</f>
        <v>0</v>
      </c>
      <c r="F36" s="20">
        <f>F162</f>
        <v>0</v>
      </c>
      <c r="G36" s="20">
        <f>G162</f>
        <v>0</v>
      </c>
    </row>
    <row r="37" spans="1:7" ht="31.5" customHeight="1">
      <c r="A37" s="69" t="s">
        <v>86</v>
      </c>
      <c r="B37" s="71" t="s">
        <v>8</v>
      </c>
      <c r="C37" s="72">
        <f>C148</f>
        <v>73614.85999999999</v>
      </c>
      <c r="D37" s="20">
        <f>D148</f>
        <v>61554.700000000004</v>
      </c>
      <c r="E37" s="20">
        <f>E148</f>
        <v>68303.95000000001</v>
      </c>
      <c r="F37" s="20">
        <f>F148</f>
        <v>70897</v>
      </c>
      <c r="G37" s="20">
        <f>G148</f>
        <v>73003.99999999999</v>
      </c>
    </row>
    <row r="38" spans="1:7" ht="35.25" customHeight="1">
      <c r="A38" s="24" t="s">
        <v>37</v>
      </c>
      <c r="B38" s="73" t="s">
        <v>8</v>
      </c>
      <c r="C38" s="21">
        <f>SUM(C34:C37)</f>
        <v>123999.07999999999</v>
      </c>
      <c r="D38" s="74">
        <f>SUM(D34:D37)</f>
        <v>111948.8</v>
      </c>
      <c r="E38" s="21">
        <f>SUM(E34:E37)</f>
        <v>121066.35</v>
      </c>
      <c r="F38" s="21">
        <f>SUM(F34:F37)</f>
        <v>70897</v>
      </c>
      <c r="G38" s="21">
        <f>SUM(G34:G37)</f>
        <v>73003.99999999999</v>
      </c>
    </row>
    <row r="39" spans="1:7" ht="35.25" customHeight="1" hidden="1">
      <c r="A39" s="22" t="s">
        <v>87</v>
      </c>
      <c r="B39" s="47"/>
      <c r="C39" s="75"/>
      <c r="D39" s="76"/>
      <c r="E39" s="47"/>
      <c r="F39" s="47"/>
      <c r="G39" s="47"/>
    </row>
    <row r="40" spans="1:7" ht="35.25" customHeight="1" hidden="1">
      <c r="A40" s="77" t="s">
        <v>15</v>
      </c>
      <c r="B40" s="47"/>
      <c r="C40" s="75"/>
      <c r="D40" s="76"/>
      <c r="E40" s="47"/>
      <c r="F40" s="47"/>
      <c r="G40" s="47"/>
    </row>
    <row r="41" spans="1:7" ht="35.25" customHeight="1" hidden="1">
      <c r="A41" s="35" t="s">
        <v>17</v>
      </c>
      <c r="B41" s="170" t="s">
        <v>88</v>
      </c>
      <c r="C41" s="170"/>
      <c r="D41" s="170"/>
      <c r="E41" s="170"/>
      <c r="F41" s="170"/>
      <c r="G41" s="170"/>
    </row>
    <row r="42" spans="1:7" ht="35.25" customHeight="1" hidden="1">
      <c r="A42" s="35" t="s">
        <v>18</v>
      </c>
      <c r="B42" s="36" t="s">
        <v>3</v>
      </c>
      <c r="C42" s="78"/>
      <c r="D42" s="79"/>
      <c r="E42" s="80"/>
      <c r="F42" s="80"/>
      <c r="G42" s="80"/>
    </row>
    <row r="43" spans="1:7" ht="35.25" customHeight="1" hidden="1">
      <c r="A43" s="40" t="s">
        <v>19</v>
      </c>
      <c r="B43" s="163" t="s">
        <v>89</v>
      </c>
      <c r="C43" s="163"/>
      <c r="D43" s="163"/>
      <c r="E43" s="163"/>
      <c r="F43" s="163"/>
      <c r="G43" s="163"/>
    </row>
    <row r="44" spans="1:7" ht="35.25" customHeight="1" hidden="1">
      <c r="A44" s="81"/>
      <c r="B44" s="47"/>
      <c r="C44" s="75"/>
      <c r="D44" s="76"/>
      <c r="E44" s="47"/>
      <c r="F44" s="47"/>
      <c r="G44" s="47"/>
    </row>
    <row r="45" spans="1:7" ht="35.25" customHeight="1" hidden="1">
      <c r="A45" s="173" t="s">
        <v>7</v>
      </c>
      <c r="B45" s="173" t="s">
        <v>6</v>
      </c>
      <c r="C45" s="3" t="s">
        <v>22</v>
      </c>
      <c r="D45" s="68" t="s">
        <v>23</v>
      </c>
      <c r="E45" s="184" t="s">
        <v>0</v>
      </c>
      <c r="F45" s="185"/>
      <c r="G45" s="186"/>
    </row>
    <row r="46" spans="1:7" ht="35.25" customHeight="1" hidden="1">
      <c r="A46" s="174"/>
      <c r="B46" s="174"/>
      <c r="C46" s="4" t="s">
        <v>90</v>
      </c>
      <c r="D46" s="70" t="s">
        <v>91</v>
      </c>
      <c r="E46" s="4" t="s">
        <v>36</v>
      </c>
      <c r="F46" s="4" t="s">
        <v>38</v>
      </c>
      <c r="G46" s="4" t="s">
        <v>42</v>
      </c>
    </row>
    <row r="47" spans="1:7" ht="35.25" customHeight="1" hidden="1">
      <c r="A47" s="82" t="s">
        <v>92</v>
      </c>
      <c r="B47" s="3" t="s">
        <v>93</v>
      </c>
      <c r="C47" s="3"/>
      <c r="D47" s="70">
        <v>0</v>
      </c>
      <c r="E47" s="4"/>
      <c r="F47" s="4"/>
      <c r="G47" s="4"/>
    </row>
    <row r="48" spans="1:7" ht="35.25" customHeight="1" hidden="1">
      <c r="A48" s="34" t="s">
        <v>33</v>
      </c>
      <c r="B48" s="187" t="s">
        <v>94</v>
      </c>
      <c r="C48" s="187"/>
      <c r="D48" s="187"/>
      <c r="E48" s="187"/>
      <c r="F48" s="187"/>
      <c r="G48" s="187"/>
    </row>
    <row r="49" spans="1:7" ht="35.25" customHeight="1" hidden="1">
      <c r="A49" s="188" t="s">
        <v>14</v>
      </c>
      <c r="B49" s="173" t="s">
        <v>6</v>
      </c>
      <c r="C49" s="3" t="s">
        <v>22</v>
      </c>
      <c r="D49" s="68" t="s">
        <v>23</v>
      </c>
      <c r="E49" s="184" t="s">
        <v>0</v>
      </c>
      <c r="F49" s="185"/>
      <c r="G49" s="186"/>
    </row>
    <row r="50" spans="1:7" ht="35.25" customHeight="1" hidden="1">
      <c r="A50" s="189"/>
      <c r="B50" s="174"/>
      <c r="C50" s="4" t="s">
        <v>90</v>
      </c>
      <c r="D50" s="70" t="s">
        <v>91</v>
      </c>
      <c r="E50" s="4" t="s">
        <v>36</v>
      </c>
      <c r="F50" s="4" t="s">
        <v>38</v>
      </c>
      <c r="G50" s="4" t="s">
        <v>42</v>
      </c>
    </row>
    <row r="51" spans="1:7" ht="35.25" customHeight="1" hidden="1">
      <c r="A51" s="83"/>
      <c r="B51" s="84"/>
      <c r="C51" s="85"/>
      <c r="D51" s="70"/>
      <c r="E51" s="4"/>
      <c r="F51" s="4"/>
      <c r="G51" s="4"/>
    </row>
    <row r="52" spans="1:7" ht="35.25" customHeight="1" hidden="1">
      <c r="A52" s="82" t="s">
        <v>95</v>
      </c>
      <c r="B52" s="71" t="s">
        <v>8</v>
      </c>
      <c r="C52" s="85"/>
      <c r="D52" s="70"/>
      <c r="E52" s="4"/>
      <c r="F52" s="4"/>
      <c r="G52" s="4"/>
    </row>
    <row r="53" spans="1:7" ht="35.25" customHeight="1" hidden="1">
      <c r="A53" s="82" t="s">
        <v>89</v>
      </c>
      <c r="B53" s="71" t="s">
        <v>8</v>
      </c>
      <c r="C53" s="86"/>
      <c r="D53" s="72">
        <v>0</v>
      </c>
      <c r="E53" s="20"/>
      <c r="F53" s="20"/>
      <c r="G53" s="20"/>
    </row>
    <row r="54" spans="1:7" ht="27" customHeight="1">
      <c r="A54" s="22" t="s">
        <v>96</v>
      </c>
      <c r="B54" s="47"/>
      <c r="C54" s="75"/>
      <c r="D54" s="76"/>
      <c r="E54" s="47"/>
      <c r="F54" s="47"/>
      <c r="G54" s="47"/>
    </row>
    <row r="55" spans="1:7" ht="18.75" customHeight="1">
      <c r="A55" s="77" t="s">
        <v>15</v>
      </c>
      <c r="B55" s="47"/>
      <c r="C55" s="75"/>
      <c r="D55" s="76"/>
      <c r="E55" s="47"/>
      <c r="F55" s="47"/>
      <c r="G55" s="47"/>
    </row>
    <row r="56" spans="1:7" ht="30" customHeight="1">
      <c r="A56" s="35" t="s">
        <v>17</v>
      </c>
      <c r="B56" s="170" t="s">
        <v>25</v>
      </c>
      <c r="C56" s="170"/>
      <c r="D56" s="170"/>
      <c r="E56" s="170"/>
      <c r="F56" s="170"/>
      <c r="G56" s="170"/>
    </row>
    <row r="57" spans="1:7" ht="20.25" customHeight="1">
      <c r="A57" s="35" t="s">
        <v>18</v>
      </c>
      <c r="B57" s="36" t="s">
        <v>3</v>
      </c>
      <c r="C57" s="78"/>
      <c r="D57" s="79"/>
      <c r="E57" s="80"/>
      <c r="F57" s="80"/>
      <c r="G57" s="80"/>
    </row>
    <row r="58" spans="1:7" ht="106.5" customHeight="1">
      <c r="A58" s="40" t="s">
        <v>19</v>
      </c>
      <c r="B58" s="163" t="s">
        <v>248</v>
      </c>
      <c r="C58" s="163"/>
      <c r="D58" s="163"/>
      <c r="E58" s="163"/>
      <c r="F58" s="163"/>
      <c r="G58" s="163"/>
    </row>
    <row r="59" spans="1:7" ht="27" customHeight="1">
      <c r="A59" s="190" t="s">
        <v>14</v>
      </c>
      <c r="B59" s="190"/>
      <c r="C59" s="190"/>
      <c r="D59" s="190"/>
      <c r="E59" s="190"/>
      <c r="F59" s="190"/>
      <c r="G59" s="190"/>
    </row>
    <row r="60" spans="1:7" ht="35.25" customHeight="1">
      <c r="A60" s="88" t="s">
        <v>14</v>
      </c>
      <c r="B60" s="88" t="s">
        <v>6</v>
      </c>
      <c r="C60" s="3" t="s">
        <v>22</v>
      </c>
      <c r="D60" s="68" t="s">
        <v>23</v>
      </c>
      <c r="E60" s="184" t="s">
        <v>0</v>
      </c>
      <c r="F60" s="185"/>
      <c r="G60" s="186"/>
    </row>
    <row r="61" spans="1:7" ht="21.75" customHeight="1">
      <c r="A61" s="89"/>
      <c r="B61" s="89"/>
      <c r="C61" s="70" t="s">
        <v>36</v>
      </c>
      <c r="D61" s="4" t="s">
        <v>38</v>
      </c>
      <c r="E61" s="4" t="s">
        <v>42</v>
      </c>
      <c r="F61" s="4" t="s">
        <v>81</v>
      </c>
      <c r="G61" s="4" t="s">
        <v>82</v>
      </c>
    </row>
    <row r="62" spans="1:7" ht="71.25" customHeight="1">
      <c r="A62" s="83" t="s">
        <v>97</v>
      </c>
      <c r="B62" s="71" t="s">
        <v>8</v>
      </c>
      <c r="C62" s="70">
        <v>933.4</v>
      </c>
      <c r="D62" s="4"/>
      <c r="E62" s="4"/>
      <c r="F62" s="4"/>
      <c r="G62" s="4"/>
    </row>
    <row r="63" spans="1:7" ht="52.5" customHeight="1">
      <c r="A63" s="82" t="s">
        <v>98</v>
      </c>
      <c r="B63" s="3" t="s">
        <v>8</v>
      </c>
      <c r="C63" s="70">
        <v>1108</v>
      </c>
      <c r="D63" s="4"/>
      <c r="E63" s="4"/>
      <c r="F63" s="4"/>
      <c r="G63" s="4"/>
    </row>
    <row r="64" spans="1:7" ht="66.75" customHeight="1">
      <c r="A64" s="82" t="s">
        <v>99</v>
      </c>
      <c r="B64" s="71" t="s">
        <v>8</v>
      </c>
      <c r="C64" s="72">
        <v>32772</v>
      </c>
      <c r="D64" s="20">
        <v>37969.2</v>
      </c>
      <c r="E64" s="20">
        <v>37334</v>
      </c>
      <c r="F64" s="20"/>
      <c r="G64" s="20"/>
    </row>
    <row r="65" spans="1:7" ht="35.25" customHeight="1">
      <c r="A65" s="82" t="s">
        <v>100</v>
      </c>
      <c r="B65" s="71" t="s">
        <v>8</v>
      </c>
      <c r="C65" s="72">
        <v>3000</v>
      </c>
      <c r="D65" s="20">
        <v>1000</v>
      </c>
      <c r="E65" s="20">
        <v>1000</v>
      </c>
      <c r="F65" s="20"/>
      <c r="G65" s="20"/>
    </row>
    <row r="66" spans="1:7" ht="71.25" customHeight="1">
      <c r="A66" s="83" t="s">
        <v>101</v>
      </c>
      <c r="B66" s="71" t="s">
        <v>8</v>
      </c>
      <c r="C66" s="72"/>
      <c r="D66" s="20">
        <v>2909.9</v>
      </c>
      <c r="E66" s="20">
        <v>2898</v>
      </c>
      <c r="F66" s="20"/>
      <c r="G66" s="20"/>
    </row>
    <row r="67" spans="1:7" ht="35.25" customHeight="1">
      <c r="A67" s="82" t="s">
        <v>102</v>
      </c>
      <c r="B67" s="71" t="s">
        <v>8</v>
      </c>
      <c r="C67" s="72">
        <v>1764.65</v>
      </c>
      <c r="D67" s="20">
        <v>934</v>
      </c>
      <c r="E67" s="20"/>
      <c r="F67" s="20"/>
      <c r="G67" s="20"/>
    </row>
    <row r="68" spans="1:7" ht="51.75" customHeight="1">
      <c r="A68" s="82" t="s">
        <v>103</v>
      </c>
      <c r="B68" s="71" t="s">
        <v>8</v>
      </c>
      <c r="C68" s="72"/>
      <c r="D68" s="20">
        <v>7581</v>
      </c>
      <c r="E68" s="20">
        <v>8108</v>
      </c>
      <c r="F68" s="20"/>
      <c r="G68" s="20"/>
    </row>
    <row r="69" spans="1:7" ht="51.75" customHeight="1">
      <c r="A69" s="82" t="s">
        <v>243</v>
      </c>
      <c r="B69" s="71" t="s">
        <v>8</v>
      </c>
      <c r="C69" s="72"/>
      <c r="D69" s="20"/>
      <c r="E69" s="20">
        <f>4084.8-662.4</f>
        <v>3422.4</v>
      </c>
      <c r="F69" s="20"/>
      <c r="G69" s="20"/>
    </row>
    <row r="70" spans="1:7" ht="40.5" customHeight="1">
      <c r="A70" s="24" t="s">
        <v>104</v>
      </c>
      <c r="B70" s="87" t="s">
        <v>8</v>
      </c>
      <c r="C70" s="21">
        <f>SUM(C62:C68)</f>
        <v>39578.05</v>
      </c>
      <c r="D70" s="74">
        <f>SUM(D63:D68)</f>
        <v>50394.1</v>
      </c>
      <c r="E70" s="21">
        <f>SUM(E63:E69)</f>
        <v>52762.4</v>
      </c>
      <c r="F70" s="21">
        <f>SUM(F63:F68)</f>
        <v>0</v>
      </c>
      <c r="G70" s="21">
        <f>SUM(G63:G68)</f>
        <v>0</v>
      </c>
    </row>
    <row r="71" spans="1:7" ht="12.75">
      <c r="A71" s="190"/>
      <c r="B71" s="190"/>
      <c r="C71" s="190"/>
      <c r="D71" s="190"/>
      <c r="E71" s="190"/>
      <c r="F71" s="190"/>
      <c r="G71" s="190"/>
    </row>
    <row r="72" spans="1:7" ht="35.25" customHeight="1">
      <c r="A72" s="192" t="s">
        <v>7</v>
      </c>
      <c r="B72" s="192" t="s">
        <v>6</v>
      </c>
      <c r="C72" s="3" t="s">
        <v>22</v>
      </c>
      <c r="D72" s="68" t="s">
        <v>23</v>
      </c>
      <c r="E72" s="192" t="s">
        <v>0</v>
      </c>
      <c r="F72" s="192"/>
      <c r="G72" s="192"/>
    </row>
    <row r="73" spans="1:7" ht="35.25" customHeight="1">
      <c r="A73" s="192"/>
      <c r="B73" s="192"/>
      <c r="C73" s="70" t="s">
        <v>36</v>
      </c>
      <c r="D73" s="4" t="s">
        <v>38</v>
      </c>
      <c r="E73" s="4" t="s">
        <v>42</v>
      </c>
      <c r="F73" s="4" t="s">
        <v>81</v>
      </c>
      <c r="G73" s="4" t="s">
        <v>82</v>
      </c>
    </row>
    <row r="74" spans="1:7" ht="61.5" customHeight="1">
      <c r="A74" s="83" t="s">
        <v>105</v>
      </c>
      <c r="B74" s="4" t="s">
        <v>20</v>
      </c>
      <c r="C74" s="70">
        <v>38</v>
      </c>
      <c r="D74" s="4"/>
      <c r="E74" s="20"/>
      <c r="F74" s="20"/>
      <c r="G74" s="20"/>
    </row>
    <row r="75" spans="1:7" ht="75" customHeight="1">
      <c r="A75" s="69" t="s">
        <v>106</v>
      </c>
      <c r="B75" s="84" t="s">
        <v>93</v>
      </c>
      <c r="C75" s="70">
        <v>32</v>
      </c>
      <c r="D75" s="4"/>
      <c r="E75" s="4"/>
      <c r="F75" s="4"/>
      <c r="G75" s="4"/>
    </row>
    <row r="76" spans="1:7" ht="65.25" customHeight="1">
      <c r="A76" s="69" t="s">
        <v>107</v>
      </c>
      <c r="B76" s="84" t="s">
        <v>108</v>
      </c>
      <c r="C76" s="70"/>
      <c r="D76" s="4">
        <v>38</v>
      </c>
      <c r="E76" s="4">
        <v>42</v>
      </c>
      <c r="F76" s="4"/>
      <c r="G76" s="4"/>
    </row>
    <row r="77" spans="1:7" ht="66.75" customHeight="1">
      <c r="A77" s="82" t="s">
        <v>109</v>
      </c>
      <c r="B77" s="4" t="s">
        <v>20</v>
      </c>
      <c r="C77" s="90">
        <v>749</v>
      </c>
      <c r="D77" s="91">
        <v>796</v>
      </c>
      <c r="E77" s="91">
        <v>721</v>
      </c>
      <c r="F77" s="91"/>
      <c r="G77" s="91"/>
    </row>
    <row r="78" spans="1:7" ht="35.25" customHeight="1">
      <c r="A78" s="82" t="s">
        <v>110</v>
      </c>
      <c r="B78" s="4" t="s">
        <v>20</v>
      </c>
      <c r="C78" s="90">
        <v>3</v>
      </c>
      <c r="D78" s="91">
        <v>1</v>
      </c>
      <c r="E78" s="91">
        <v>1</v>
      </c>
      <c r="F78" s="91"/>
      <c r="G78" s="91"/>
    </row>
    <row r="79" spans="1:7" ht="23.25" customHeight="1">
      <c r="A79" s="82" t="s">
        <v>111</v>
      </c>
      <c r="B79" s="4" t="s">
        <v>20</v>
      </c>
      <c r="C79" s="90">
        <v>151</v>
      </c>
      <c r="D79" s="91">
        <v>54</v>
      </c>
      <c r="E79" s="91"/>
      <c r="F79" s="91"/>
      <c r="G79" s="91"/>
    </row>
    <row r="80" spans="1:7" ht="69" customHeight="1">
      <c r="A80" s="69" t="s">
        <v>112</v>
      </c>
      <c r="B80" s="4" t="s">
        <v>20</v>
      </c>
      <c r="C80" s="90"/>
      <c r="D80" s="91">
        <v>99</v>
      </c>
      <c r="E80" s="91">
        <v>94</v>
      </c>
      <c r="F80" s="91"/>
      <c r="G80" s="91"/>
    </row>
    <row r="81" spans="1:7" ht="69" customHeight="1">
      <c r="A81" s="69" t="s">
        <v>244</v>
      </c>
      <c r="B81" s="4" t="s">
        <v>20</v>
      </c>
      <c r="C81" s="90"/>
      <c r="D81" s="91"/>
      <c r="E81" s="91">
        <f>37-6</f>
        <v>31</v>
      </c>
      <c r="F81" s="91"/>
      <c r="G81" s="91"/>
    </row>
    <row r="82" spans="1:7" ht="28.5" customHeight="1">
      <c r="A82" s="92" t="s">
        <v>30</v>
      </c>
      <c r="B82" s="93" t="s">
        <v>20</v>
      </c>
      <c r="C82" s="94">
        <f>SUM(C74:C80)</f>
        <v>973</v>
      </c>
      <c r="D82" s="95">
        <f>SUM(D76:D80)</f>
        <v>988</v>
      </c>
      <c r="E82" s="94">
        <f>SUM(E75:E81)</f>
        <v>889</v>
      </c>
      <c r="F82" s="94">
        <f>F77+F78+F79</f>
        <v>0</v>
      </c>
      <c r="G82" s="94">
        <f>G77+G78+G79</f>
        <v>0</v>
      </c>
    </row>
    <row r="83" spans="1:7" ht="26.25" customHeight="1">
      <c r="A83" s="22" t="s">
        <v>29</v>
      </c>
      <c r="B83" s="47"/>
      <c r="C83" s="75"/>
      <c r="D83" s="76"/>
      <c r="E83" s="47"/>
      <c r="F83" s="47"/>
      <c r="G83" s="47"/>
    </row>
    <row r="84" spans="1:7" ht="12.75">
      <c r="A84" s="77" t="s">
        <v>15</v>
      </c>
      <c r="B84" s="47"/>
      <c r="C84" s="75"/>
      <c r="D84" s="76"/>
      <c r="E84" s="47"/>
      <c r="F84" s="47"/>
      <c r="G84" s="47"/>
    </row>
    <row r="85" spans="1:7" ht="31.5" customHeight="1">
      <c r="A85" s="35" t="s">
        <v>17</v>
      </c>
      <c r="B85" s="170" t="s">
        <v>25</v>
      </c>
      <c r="C85" s="170"/>
      <c r="D85" s="170"/>
      <c r="E85" s="170"/>
      <c r="F85" s="170"/>
      <c r="G85" s="170"/>
    </row>
    <row r="86" spans="1:7" ht="12.75">
      <c r="A86" s="35" t="s">
        <v>18</v>
      </c>
      <c r="B86" s="36" t="s">
        <v>3</v>
      </c>
      <c r="C86" s="78"/>
      <c r="D86" s="79"/>
      <c r="E86" s="80"/>
      <c r="F86" s="80"/>
      <c r="G86" s="80"/>
    </row>
    <row r="87" spans="1:7" ht="57" customHeight="1">
      <c r="A87" s="40" t="s">
        <v>19</v>
      </c>
      <c r="B87" s="171" t="s">
        <v>113</v>
      </c>
      <c r="C87" s="171"/>
      <c r="D87" s="171"/>
      <c r="E87" s="171"/>
      <c r="F87" s="171"/>
      <c r="G87" s="171"/>
    </row>
    <row r="88" spans="2:7" ht="3.75" customHeight="1" hidden="1">
      <c r="B88" s="96"/>
      <c r="C88" s="96"/>
      <c r="D88" s="97"/>
      <c r="E88" s="96"/>
      <c r="F88" s="96"/>
      <c r="G88" s="96"/>
    </row>
    <row r="89" spans="1:7" ht="33" customHeight="1">
      <c r="A89" s="192" t="s">
        <v>7</v>
      </c>
      <c r="B89" s="192" t="s">
        <v>6</v>
      </c>
      <c r="C89" s="3" t="s">
        <v>22</v>
      </c>
      <c r="D89" s="68" t="s">
        <v>23</v>
      </c>
      <c r="E89" s="192" t="s">
        <v>0</v>
      </c>
      <c r="F89" s="192"/>
      <c r="G89" s="192"/>
    </row>
    <row r="90" spans="1:7" ht="12.75">
      <c r="A90" s="192"/>
      <c r="B90" s="192"/>
      <c r="C90" s="70" t="s">
        <v>36</v>
      </c>
      <c r="D90" s="4" t="s">
        <v>38</v>
      </c>
      <c r="E90" s="4" t="s">
        <v>42</v>
      </c>
      <c r="F90" s="4" t="s">
        <v>81</v>
      </c>
      <c r="G90" s="4" t="s">
        <v>82</v>
      </c>
    </row>
    <row r="91" spans="1:7" ht="28.5" customHeight="1">
      <c r="A91" s="82" t="s">
        <v>114</v>
      </c>
      <c r="B91" s="3"/>
      <c r="C91" s="70"/>
      <c r="D91" s="4"/>
      <c r="E91" s="4"/>
      <c r="F91" s="4"/>
      <c r="G91" s="4"/>
    </row>
    <row r="92" spans="1:7" ht="12.75">
      <c r="A92" s="82" t="s">
        <v>115</v>
      </c>
      <c r="B92" s="98" t="s">
        <v>20</v>
      </c>
      <c r="C92" s="70">
        <f>633+35</f>
        <v>668</v>
      </c>
      <c r="D92" s="4">
        <v>440</v>
      </c>
      <c r="E92" s="4">
        <v>441</v>
      </c>
      <c r="F92" s="4">
        <v>441</v>
      </c>
      <c r="G92" s="4">
        <v>441</v>
      </c>
    </row>
    <row r="93" spans="1:7" ht="12.75">
      <c r="A93" s="82" t="s">
        <v>116</v>
      </c>
      <c r="B93" s="98" t="s">
        <v>20</v>
      </c>
      <c r="C93" s="70">
        <v>4651</v>
      </c>
      <c r="D93" s="4">
        <v>0</v>
      </c>
      <c r="E93" s="4"/>
      <c r="F93" s="4"/>
      <c r="G93" s="4"/>
    </row>
    <row r="94" spans="1:7" ht="25.5">
      <c r="A94" s="99" t="s">
        <v>117</v>
      </c>
      <c r="B94" s="98" t="s">
        <v>20</v>
      </c>
      <c r="C94" s="70"/>
      <c r="D94" s="4">
        <v>3888</v>
      </c>
      <c r="E94" s="4">
        <v>2920</v>
      </c>
      <c r="F94" s="4">
        <f>231+2417</f>
        <v>2648</v>
      </c>
      <c r="G94" s="4">
        <f>231+2417</f>
        <v>2648</v>
      </c>
    </row>
    <row r="95" spans="1:7" ht="26.25" customHeight="1">
      <c r="A95" s="82" t="s">
        <v>118</v>
      </c>
      <c r="B95" s="98" t="s">
        <v>20</v>
      </c>
      <c r="C95" s="70">
        <v>17</v>
      </c>
      <c r="D95" s="4">
        <v>16</v>
      </c>
      <c r="E95" s="4">
        <v>20</v>
      </c>
      <c r="F95" s="4">
        <v>20</v>
      </c>
      <c r="G95" s="4">
        <v>20</v>
      </c>
    </row>
    <row r="96" spans="1:7" ht="41.25" customHeight="1">
      <c r="A96" s="82" t="s">
        <v>119</v>
      </c>
      <c r="B96" s="98"/>
      <c r="C96" s="70"/>
      <c r="D96" s="4"/>
      <c r="E96" s="4"/>
      <c r="F96" s="4"/>
      <c r="G96" s="4"/>
    </row>
    <row r="97" spans="1:7" ht="12.75">
      <c r="A97" s="82" t="s">
        <v>120</v>
      </c>
      <c r="B97" s="98" t="s">
        <v>20</v>
      </c>
      <c r="C97" s="68">
        <v>46</v>
      </c>
      <c r="D97" s="3">
        <v>40</v>
      </c>
      <c r="E97" s="3">
        <v>41</v>
      </c>
      <c r="F97" s="3">
        <v>50</v>
      </c>
      <c r="G97" s="3">
        <v>50</v>
      </c>
    </row>
    <row r="98" spans="1:7" ht="12.75">
      <c r="A98" s="82" t="s">
        <v>121</v>
      </c>
      <c r="B98" s="98" t="s">
        <v>20</v>
      </c>
      <c r="C98" s="70">
        <v>177</v>
      </c>
      <c r="D98" s="4">
        <v>174</v>
      </c>
      <c r="E98" s="4">
        <v>199</v>
      </c>
      <c r="F98" s="4">
        <v>200</v>
      </c>
      <c r="G98" s="4">
        <v>200</v>
      </c>
    </row>
    <row r="99" spans="1:7" ht="78.75" customHeight="1">
      <c r="A99" s="82" t="s">
        <v>122</v>
      </c>
      <c r="B99" s="98" t="s">
        <v>20</v>
      </c>
      <c r="C99" s="70">
        <f>5-2</f>
        <v>3</v>
      </c>
      <c r="D99" s="100"/>
      <c r="E99" s="100"/>
      <c r="F99" s="100"/>
      <c r="G99" s="100"/>
    </row>
    <row r="100" spans="1:7" ht="39" customHeight="1">
      <c r="A100" s="82" t="s">
        <v>123</v>
      </c>
      <c r="B100" s="98" t="s">
        <v>20</v>
      </c>
      <c r="C100" s="70">
        <v>3</v>
      </c>
      <c r="D100" s="4">
        <v>1</v>
      </c>
      <c r="E100" s="4">
        <v>1</v>
      </c>
      <c r="F100" s="4">
        <v>1</v>
      </c>
      <c r="G100" s="4">
        <v>1</v>
      </c>
    </row>
    <row r="101" spans="1:7" ht="61.5" customHeight="1">
      <c r="A101" s="82" t="s">
        <v>124</v>
      </c>
      <c r="B101" s="98" t="s">
        <v>20</v>
      </c>
      <c r="C101" s="70">
        <f>1-1</f>
        <v>0</v>
      </c>
      <c r="D101" s="4"/>
      <c r="E101" s="4"/>
      <c r="F101" s="4"/>
      <c r="G101" s="4"/>
    </row>
    <row r="102" spans="1:7" ht="25.5">
      <c r="A102" s="101" t="s">
        <v>125</v>
      </c>
      <c r="B102" s="98" t="s">
        <v>20</v>
      </c>
      <c r="C102" s="70">
        <v>16</v>
      </c>
      <c r="D102" s="4">
        <v>16</v>
      </c>
      <c r="E102" s="4"/>
      <c r="F102" s="4"/>
      <c r="G102" s="4"/>
    </row>
    <row r="103" spans="1:7" ht="28.5" customHeight="1">
      <c r="A103" s="101" t="s">
        <v>126</v>
      </c>
      <c r="B103" s="98"/>
      <c r="C103" s="70"/>
      <c r="D103" s="4"/>
      <c r="E103" s="4">
        <v>15</v>
      </c>
      <c r="F103" s="4">
        <v>30</v>
      </c>
      <c r="G103" s="4">
        <v>30</v>
      </c>
    </row>
    <row r="104" spans="1:7" ht="52.5" customHeight="1">
      <c r="A104" s="101" t="s">
        <v>127</v>
      </c>
      <c r="B104" s="98" t="s">
        <v>20</v>
      </c>
      <c r="C104" s="70">
        <v>32</v>
      </c>
      <c r="D104" s="4">
        <v>60</v>
      </c>
      <c r="E104" s="4">
        <v>0</v>
      </c>
      <c r="F104" s="4"/>
      <c r="G104" s="4"/>
    </row>
    <row r="105" spans="1:7" ht="36.75" customHeight="1">
      <c r="A105" s="101" t="s">
        <v>128</v>
      </c>
      <c r="B105" s="98" t="s">
        <v>20</v>
      </c>
      <c r="C105" s="70">
        <v>37</v>
      </c>
      <c r="D105" s="4">
        <v>40</v>
      </c>
      <c r="E105" s="4">
        <v>45</v>
      </c>
      <c r="F105" s="4">
        <v>50</v>
      </c>
      <c r="G105" s="4">
        <v>50</v>
      </c>
    </row>
    <row r="106" spans="1:7" ht="38.25">
      <c r="A106" s="82" t="s">
        <v>129</v>
      </c>
      <c r="B106" s="4" t="s">
        <v>20</v>
      </c>
      <c r="C106" s="70">
        <v>100</v>
      </c>
      <c r="D106" s="100">
        <v>100</v>
      </c>
      <c r="E106" s="100">
        <v>100</v>
      </c>
      <c r="F106" s="100">
        <v>100</v>
      </c>
      <c r="G106" s="100">
        <v>100</v>
      </c>
    </row>
    <row r="107" spans="1:7" ht="25.5">
      <c r="A107" s="82" t="s">
        <v>130</v>
      </c>
      <c r="B107" s="4" t="s">
        <v>20</v>
      </c>
      <c r="C107" s="70">
        <f>403-28</f>
        <v>375</v>
      </c>
      <c r="D107" s="100">
        <v>403</v>
      </c>
      <c r="E107" s="100">
        <v>325</v>
      </c>
      <c r="F107" s="100">
        <v>403</v>
      </c>
      <c r="G107" s="100">
        <v>403</v>
      </c>
    </row>
    <row r="108" spans="1:7" ht="25.5">
      <c r="A108" s="82" t="s">
        <v>131</v>
      </c>
      <c r="B108" s="4" t="s">
        <v>20</v>
      </c>
      <c r="C108" s="70"/>
      <c r="D108" s="100"/>
      <c r="E108" s="100"/>
      <c r="F108" s="100"/>
      <c r="G108" s="100"/>
    </row>
    <row r="109" spans="1:7" ht="24.75" customHeight="1">
      <c r="A109" s="82" t="s">
        <v>132</v>
      </c>
      <c r="B109" s="4" t="s">
        <v>20</v>
      </c>
      <c r="C109" s="70">
        <f>100+5</f>
        <v>105</v>
      </c>
      <c r="D109" s="100">
        <v>100</v>
      </c>
      <c r="E109" s="100">
        <v>99</v>
      </c>
      <c r="F109" s="100">
        <v>100</v>
      </c>
      <c r="G109" s="100">
        <v>100</v>
      </c>
    </row>
    <row r="110" spans="1:7" ht="18.75" customHeight="1">
      <c r="A110" s="82" t="s">
        <v>133</v>
      </c>
      <c r="B110" s="4" t="s">
        <v>20</v>
      </c>
      <c r="C110" s="70"/>
      <c r="D110" s="100"/>
      <c r="E110" s="100"/>
      <c r="F110" s="100"/>
      <c r="G110" s="100"/>
    </row>
    <row r="111" spans="1:7" ht="25.5">
      <c r="A111" s="82" t="s">
        <v>111</v>
      </c>
      <c r="B111" s="4" t="s">
        <v>20</v>
      </c>
      <c r="C111" s="70"/>
      <c r="D111" s="100"/>
      <c r="E111" s="100"/>
      <c r="F111" s="100"/>
      <c r="G111" s="100"/>
    </row>
    <row r="112" spans="1:7" ht="25.5">
      <c r="A112" s="82" t="s">
        <v>134</v>
      </c>
      <c r="B112" s="4" t="s">
        <v>20</v>
      </c>
      <c r="C112" s="70">
        <v>123</v>
      </c>
      <c r="D112" s="100"/>
      <c r="E112" s="100"/>
      <c r="F112" s="100"/>
      <c r="G112" s="100"/>
    </row>
    <row r="113" spans="1:7" ht="12.75">
      <c r="A113" s="82" t="s">
        <v>135</v>
      </c>
      <c r="B113" s="4" t="s">
        <v>20</v>
      </c>
      <c r="C113" s="70">
        <v>39</v>
      </c>
      <c r="D113" s="100">
        <v>52</v>
      </c>
      <c r="E113" s="100">
        <v>40</v>
      </c>
      <c r="F113" s="100">
        <v>60</v>
      </c>
      <c r="G113" s="100">
        <v>60</v>
      </c>
    </row>
    <row r="114" spans="1:7" ht="64.5" customHeight="1">
      <c r="A114" s="82" t="s">
        <v>99</v>
      </c>
      <c r="B114" s="4" t="s">
        <v>20</v>
      </c>
      <c r="C114" s="70">
        <v>95</v>
      </c>
      <c r="D114" s="100"/>
      <c r="E114" s="100"/>
      <c r="F114" s="100"/>
      <c r="G114" s="100"/>
    </row>
    <row r="115" spans="1:7" ht="49.5" customHeight="1">
      <c r="A115" s="82" t="s">
        <v>136</v>
      </c>
      <c r="B115" s="4"/>
      <c r="C115" s="70">
        <v>1</v>
      </c>
      <c r="D115" s="100"/>
      <c r="E115" s="100"/>
      <c r="F115" s="100"/>
      <c r="G115" s="100"/>
    </row>
    <row r="116" spans="1:7" ht="38.25">
      <c r="A116" s="82" t="s">
        <v>137</v>
      </c>
      <c r="B116" s="4" t="s">
        <v>20</v>
      </c>
      <c r="C116" s="70">
        <f>8-8</f>
        <v>0</v>
      </c>
      <c r="D116" s="100"/>
      <c r="E116" s="100"/>
      <c r="F116" s="100"/>
      <c r="G116" s="100"/>
    </row>
    <row r="117" spans="1:7" ht="25.5">
      <c r="A117" s="92" t="s">
        <v>30</v>
      </c>
      <c r="B117" s="93" t="s">
        <v>20</v>
      </c>
      <c r="C117" s="102">
        <f>SUM(C92:C116)</f>
        <v>6488</v>
      </c>
      <c r="D117" s="102">
        <f>SUM(D92:D116)</f>
        <v>5330</v>
      </c>
      <c r="E117" s="102">
        <f>SUM(E92:E116)</f>
        <v>4246</v>
      </c>
      <c r="F117" s="102">
        <f>SUM(F92:F116)</f>
        <v>4103</v>
      </c>
      <c r="G117" s="102">
        <f>SUM(G92:G116)</f>
        <v>4103</v>
      </c>
    </row>
    <row r="118" spans="1:7" ht="12.75">
      <c r="A118" s="190" t="s">
        <v>14</v>
      </c>
      <c r="B118" s="190"/>
      <c r="C118" s="190"/>
      <c r="D118" s="190"/>
      <c r="E118" s="190"/>
      <c r="F118" s="190"/>
      <c r="G118" s="190"/>
    </row>
    <row r="119" spans="1:7" ht="12.75">
      <c r="A119" s="3">
        <v>1</v>
      </c>
      <c r="B119" s="3">
        <v>2</v>
      </c>
      <c r="C119" s="3">
        <v>3</v>
      </c>
      <c r="D119" s="68">
        <v>4</v>
      </c>
      <c r="E119" s="3">
        <v>5</v>
      </c>
      <c r="F119" s="3">
        <v>6</v>
      </c>
      <c r="G119" s="3">
        <v>7</v>
      </c>
    </row>
    <row r="120" spans="1:7" ht="25.5">
      <c r="A120" s="191" t="s">
        <v>13</v>
      </c>
      <c r="B120" s="192" t="s">
        <v>6</v>
      </c>
      <c r="C120" s="3" t="s">
        <v>22</v>
      </c>
      <c r="D120" s="68" t="s">
        <v>23</v>
      </c>
      <c r="E120" s="192" t="s">
        <v>0</v>
      </c>
      <c r="F120" s="192"/>
      <c r="G120" s="192"/>
    </row>
    <row r="121" spans="1:7" ht="12.75">
      <c r="A121" s="191"/>
      <c r="B121" s="192"/>
      <c r="C121" s="70" t="s">
        <v>36</v>
      </c>
      <c r="D121" s="4" t="s">
        <v>38</v>
      </c>
      <c r="E121" s="4" t="s">
        <v>42</v>
      </c>
      <c r="F121" s="4" t="s">
        <v>81</v>
      </c>
      <c r="G121" s="4" t="s">
        <v>82</v>
      </c>
    </row>
    <row r="122" spans="1:7" ht="12.75">
      <c r="A122" s="83" t="s">
        <v>138</v>
      </c>
      <c r="B122" s="103"/>
      <c r="C122" s="104"/>
      <c r="D122" s="105"/>
      <c r="E122" s="105"/>
      <c r="F122" s="105"/>
      <c r="G122" s="105"/>
    </row>
    <row r="123" spans="1:7" ht="15" customHeight="1">
      <c r="A123" s="82" t="s">
        <v>95</v>
      </c>
      <c r="B123" s="71" t="s">
        <v>8</v>
      </c>
      <c r="C123" s="70"/>
      <c r="D123" s="4"/>
      <c r="E123" s="20"/>
      <c r="F123" s="20"/>
      <c r="G123" s="20"/>
    </row>
    <row r="124" spans="1:7" ht="12.75">
      <c r="A124" s="82" t="s">
        <v>115</v>
      </c>
      <c r="B124" s="71" t="s">
        <v>8</v>
      </c>
      <c r="C124" s="72">
        <v>16047.9</v>
      </c>
      <c r="D124" s="20">
        <v>12586.6</v>
      </c>
      <c r="E124" s="20">
        <v>13405.9</v>
      </c>
      <c r="F124" s="20">
        <v>13322.6</v>
      </c>
      <c r="G124" s="20">
        <v>13415.4</v>
      </c>
    </row>
    <row r="125" spans="1:7" ht="12.75">
      <c r="A125" s="82" t="s">
        <v>139</v>
      </c>
      <c r="B125" s="71" t="s">
        <v>8</v>
      </c>
      <c r="C125" s="72">
        <v>27027.5</v>
      </c>
      <c r="D125" s="20"/>
      <c r="E125" s="20"/>
      <c r="F125" s="20"/>
      <c r="G125" s="20"/>
    </row>
    <row r="126" spans="1:7" ht="25.5">
      <c r="A126" s="99" t="s">
        <v>117</v>
      </c>
      <c r="B126" s="71" t="s">
        <v>8</v>
      </c>
      <c r="C126" s="72">
        <v>0</v>
      </c>
      <c r="D126" s="20">
        <v>18571.2</v>
      </c>
      <c r="E126" s="20">
        <v>20148</v>
      </c>
      <c r="F126" s="20">
        <f>1545.4+16169.7</f>
        <v>17715.100000000002</v>
      </c>
      <c r="G126" s="20">
        <f>1599.4+16735.3</f>
        <v>18334.7</v>
      </c>
    </row>
    <row r="127" spans="1:7" ht="28.5" customHeight="1">
      <c r="A127" s="82" t="s">
        <v>140</v>
      </c>
      <c r="B127" s="71" t="s">
        <v>8</v>
      </c>
      <c r="C127" s="72">
        <v>1487.7</v>
      </c>
      <c r="D127" s="20">
        <v>851.6</v>
      </c>
      <c r="E127" s="20">
        <v>2070</v>
      </c>
      <c r="F127" s="20">
        <v>2007</v>
      </c>
      <c r="G127" s="20">
        <v>2077.4</v>
      </c>
    </row>
    <row r="128" spans="1:7" ht="25.5" customHeight="1">
      <c r="A128" s="82" t="s">
        <v>141</v>
      </c>
      <c r="B128" s="71" t="s">
        <v>8</v>
      </c>
      <c r="C128" s="72"/>
      <c r="D128" s="20"/>
      <c r="E128" s="20"/>
      <c r="F128" s="20"/>
      <c r="G128" s="20"/>
    </row>
    <row r="129" spans="1:7" ht="12.75">
      <c r="A129" s="82" t="s">
        <v>120</v>
      </c>
      <c r="B129" s="71" t="s">
        <v>8</v>
      </c>
      <c r="C129" s="72">
        <v>3646.3</v>
      </c>
      <c r="D129" s="20">
        <v>3710.9</v>
      </c>
      <c r="E129" s="20">
        <v>8487</v>
      </c>
      <c r="F129" s="20">
        <v>10035</v>
      </c>
      <c r="G129" s="20">
        <v>10386</v>
      </c>
    </row>
    <row r="130" spans="1:7" ht="12.75">
      <c r="A130" s="82" t="s">
        <v>121</v>
      </c>
      <c r="B130" s="71" t="s">
        <v>8</v>
      </c>
      <c r="C130" s="72">
        <v>7744.6</v>
      </c>
      <c r="D130" s="20">
        <v>9669.8</v>
      </c>
      <c r="E130" s="20">
        <v>10297.7</v>
      </c>
      <c r="F130" s="20">
        <v>10035</v>
      </c>
      <c r="G130" s="20">
        <v>10386</v>
      </c>
    </row>
    <row r="131" spans="1:7" ht="64.5" customHeight="1">
      <c r="A131" s="82" t="s">
        <v>142</v>
      </c>
      <c r="B131" s="71" t="s">
        <v>8</v>
      </c>
      <c r="C131" s="72">
        <f>2085-175-1175</f>
        <v>735</v>
      </c>
      <c r="D131" s="20">
        <v>0</v>
      </c>
      <c r="E131" s="20"/>
      <c r="F131" s="20"/>
      <c r="G131" s="20"/>
    </row>
    <row r="132" spans="1:7" ht="25.5">
      <c r="A132" s="82" t="s">
        <v>143</v>
      </c>
      <c r="B132" s="71" t="s">
        <v>8</v>
      </c>
      <c r="C132" s="72">
        <v>383.8</v>
      </c>
      <c r="D132" s="20">
        <v>142.2</v>
      </c>
      <c r="E132" s="20">
        <v>207</v>
      </c>
      <c r="F132" s="20">
        <v>201</v>
      </c>
      <c r="G132" s="20">
        <v>208</v>
      </c>
    </row>
    <row r="133" spans="1:7" ht="25.5">
      <c r="A133" s="106" t="s">
        <v>144</v>
      </c>
      <c r="B133" s="71" t="s">
        <v>8</v>
      </c>
      <c r="C133" s="72">
        <v>1214.3</v>
      </c>
      <c r="D133" s="20">
        <v>2250.5</v>
      </c>
      <c r="E133" s="20"/>
      <c r="F133" s="20"/>
      <c r="G133" s="20"/>
    </row>
    <row r="134" spans="1:7" ht="25.5" customHeight="1">
      <c r="A134" s="107" t="s">
        <v>145</v>
      </c>
      <c r="B134" s="71" t="s">
        <v>8</v>
      </c>
      <c r="C134" s="72"/>
      <c r="D134" s="20"/>
      <c r="E134" s="20">
        <v>2587.5</v>
      </c>
      <c r="F134" s="20">
        <v>5017.5</v>
      </c>
      <c r="G134" s="20">
        <v>5193</v>
      </c>
    </row>
    <row r="135" spans="1:7" ht="61.5" customHeight="1">
      <c r="A135" s="101" t="s">
        <v>146</v>
      </c>
      <c r="B135" s="3" t="s">
        <v>8</v>
      </c>
      <c r="C135" s="72">
        <v>1400.2</v>
      </c>
      <c r="D135" s="20">
        <v>970.1</v>
      </c>
      <c r="E135" s="20"/>
      <c r="F135" s="20"/>
      <c r="G135" s="20"/>
    </row>
    <row r="136" spans="1:7" ht="22.5" customHeight="1">
      <c r="A136" s="101" t="s">
        <v>147</v>
      </c>
      <c r="B136" s="3" t="s">
        <v>8</v>
      </c>
      <c r="C136" s="72">
        <v>1618.9</v>
      </c>
      <c r="D136" s="20">
        <v>1507.1</v>
      </c>
      <c r="E136" s="20">
        <v>2328.75</v>
      </c>
      <c r="F136" s="20">
        <v>2508.75</v>
      </c>
      <c r="G136" s="20">
        <v>2596.5</v>
      </c>
    </row>
    <row r="137" spans="1:7" ht="25.5">
      <c r="A137" s="82" t="s">
        <v>148</v>
      </c>
      <c r="B137" s="3" t="s">
        <v>8</v>
      </c>
      <c r="C137" s="72">
        <v>291.65</v>
      </c>
      <c r="D137" s="20">
        <v>261</v>
      </c>
      <c r="E137" s="20">
        <v>361</v>
      </c>
      <c r="F137" s="20">
        <v>334.5</v>
      </c>
      <c r="G137" s="20">
        <v>346.2</v>
      </c>
    </row>
    <row r="138" spans="1:7" ht="30.75" customHeight="1">
      <c r="A138" s="82" t="s">
        <v>149</v>
      </c>
      <c r="B138" s="3" t="s">
        <v>8</v>
      </c>
      <c r="C138" s="72">
        <v>2187.8</v>
      </c>
      <c r="D138" s="20">
        <v>2054.3</v>
      </c>
      <c r="E138" s="20">
        <v>2242.5</v>
      </c>
      <c r="F138" s="20">
        <v>2696.1</v>
      </c>
      <c r="G138" s="20">
        <v>2790.4</v>
      </c>
    </row>
    <row r="139" spans="1:7" ht="63.75" hidden="1">
      <c r="A139" s="82" t="s">
        <v>150</v>
      </c>
      <c r="B139" s="71" t="s">
        <v>8</v>
      </c>
      <c r="C139" s="72"/>
      <c r="D139" s="20"/>
      <c r="E139" s="20"/>
      <c r="F139" s="20"/>
      <c r="G139" s="20"/>
    </row>
    <row r="140" spans="1:7" ht="87" customHeight="1" hidden="1">
      <c r="A140" s="82" t="s">
        <v>151</v>
      </c>
      <c r="B140" s="3" t="s">
        <v>8</v>
      </c>
      <c r="C140" s="72"/>
      <c r="D140" s="20"/>
      <c r="E140" s="20"/>
      <c r="F140" s="20"/>
      <c r="G140" s="20"/>
    </row>
    <row r="141" spans="1:7" ht="36.75" customHeight="1">
      <c r="A141" s="82" t="s">
        <v>152</v>
      </c>
      <c r="B141" s="3" t="s">
        <v>8</v>
      </c>
      <c r="C141" s="72">
        <v>3675.4</v>
      </c>
      <c r="D141" s="20">
        <v>3638.8</v>
      </c>
      <c r="E141" s="20">
        <v>4098.6</v>
      </c>
      <c r="F141" s="20">
        <v>4014</v>
      </c>
      <c r="G141" s="20">
        <v>4154.4</v>
      </c>
    </row>
    <row r="142" spans="1:7" ht="44.25" customHeight="1" hidden="1">
      <c r="A142" s="82" t="s">
        <v>153</v>
      </c>
      <c r="B142" s="3" t="s">
        <v>8</v>
      </c>
      <c r="C142" s="72"/>
      <c r="D142" s="20"/>
      <c r="E142" s="20"/>
      <c r="F142" s="20"/>
      <c r="G142" s="20"/>
    </row>
    <row r="143" spans="1:7" ht="44.25" customHeight="1" hidden="1">
      <c r="A143" s="82" t="s">
        <v>154</v>
      </c>
      <c r="B143" s="71" t="s">
        <v>8</v>
      </c>
      <c r="C143" s="72"/>
      <c r="D143" s="20"/>
      <c r="E143" s="20"/>
      <c r="F143" s="20"/>
      <c r="G143" s="20"/>
    </row>
    <row r="144" spans="1:7" ht="26.25" customHeight="1">
      <c r="A144" s="82" t="s">
        <v>155</v>
      </c>
      <c r="B144" s="3" t="s">
        <v>8</v>
      </c>
      <c r="C144" s="72">
        <v>282.92</v>
      </c>
      <c r="D144" s="20">
        <v>169.4</v>
      </c>
      <c r="E144" s="20"/>
      <c r="F144" s="20"/>
      <c r="G144" s="20"/>
    </row>
    <row r="145" spans="1:7" ht="25.5" customHeight="1">
      <c r="A145" s="82" t="s">
        <v>156</v>
      </c>
      <c r="B145" s="3" t="s">
        <v>8</v>
      </c>
      <c r="C145" s="72">
        <v>1706.4</v>
      </c>
      <c r="D145" s="20">
        <v>1927.6</v>
      </c>
      <c r="E145" s="20">
        <v>2070</v>
      </c>
      <c r="F145" s="20">
        <v>3010.45</v>
      </c>
      <c r="G145" s="20">
        <v>3116</v>
      </c>
    </row>
    <row r="146" spans="1:7" ht="51.75" customHeight="1">
      <c r="A146" s="106" t="s">
        <v>157</v>
      </c>
      <c r="B146" s="3" t="s">
        <v>8</v>
      </c>
      <c r="C146" s="72">
        <v>4157.2</v>
      </c>
      <c r="D146" s="20">
        <v>3243.6</v>
      </c>
      <c r="E146" s="20"/>
      <c r="F146" s="20"/>
      <c r="G146" s="20"/>
    </row>
    <row r="147" spans="1:7" ht="63" customHeight="1">
      <c r="A147" s="82" t="s">
        <v>158</v>
      </c>
      <c r="B147" s="3" t="s">
        <v>8</v>
      </c>
      <c r="C147" s="72">
        <v>7.29</v>
      </c>
      <c r="D147" s="20"/>
      <c r="E147" s="20"/>
      <c r="F147" s="20"/>
      <c r="G147" s="20"/>
    </row>
    <row r="148" spans="1:7" ht="36" customHeight="1">
      <c r="A148" s="24" t="s">
        <v>68</v>
      </c>
      <c r="B148" s="73" t="s">
        <v>8</v>
      </c>
      <c r="C148" s="21">
        <f>SUM(C124:C147)</f>
        <v>73614.85999999999</v>
      </c>
      <c r="D148" s="74">
        <f>SUM(D124:D147)</f>
        <v>61554.700000000004</v>
      </c>
      <c r="E148" s="21">
        <f>SUM(E124:E147)</f>
        <v>68303.95000000001</v>
      </c>
      <c r="F148" s="21">
        <f>SUM(F124:F147)</f>
        <v>70897</v>
      </c>
      <c r="G148" s="21">
        <f>SUM(G124:G147)</f>
        <v>73003.99999999999</v>
      </c>
    </row>
    <row r="149" spans="1:7" ht="1.5" customHeight="1" hidden="1">
      <c r="A149" s="22" t="s">
        <v>159</v>
      </c>
      <c r="B149" s="47"/>
      <c r="C149" s="75"/>
      <c r="D149" s="76"/>
      <c r="E149" s="47"/>
      <c r="F149" s="47"/>
      <c r="G149" s="47"/>
    </row>
    <row r="150" spans="1:7" ht="16.5" customHeight="1" hidden="1">
      <c r="A150" s="77" t="s">
        <v>15</v>
      </c>
      <c r="B150" s="47"/>
      <c r="C150" s="75"/>
      <c r="D150" s="76"/>
      <c r="E150" s="47"/>
      <c r="F150" s="47"/>
      <c r="G150" s="47"/>
    </row>
    <row r="151" spans="1:7" ht="23.25" customHeight="1" hidden="1">
      <c r="A151" s="35" t="s">
        <v>17</v>
      </c>
      <c r="B151" s="170" t="str">
        <f>D21</f>
        <v>осуществление государственных функций, полномочий и оказание вытекающих из них государственных услуг</v>
      </c>
      <c r="C151" s="170"/>
      <c r="D151" s="170"/>
      <c r="E151" s="170"/>
      <c r="F151" s="170"/>
      <c r="G151" s="170"/>
    </row>
    <row r="152" spans="1:7" ht="16.5" customHeight="1" hidden="1">
      <c r="A152" s="35" t="s">
        <v>18</v>
      </c>
      <c r="B152" s="36" t="s">
        <v>3</v>
      </c>
      <c r="C152" s="78"/>
      <c r="D152" s="79"/>
      <c r="E152" s="80"/>
      <c r="F152" s="80"/>
      <c r="G152" s="80"/>
    </row>
    <row r="153" spans="1:7" ht="113.25" customHeight="1" hidden="1">
      <c r="A153" s="40" t="s">
        <v>19</v>
      </c>
      <c r="B153" s="163" t="s">
        <v>160</v>
      </c>
      <c r="C153" s="163"/>
      <c r="D153" s="163"/>
      <c r="E153" s="163"/>
      <c r="F153" s="163"/>
      <c r="G153" s="163"/>
    </row>
    <row r="154" spans="1:7" ht="0.75" customHeight="1" hidden="1">
      <c r="A154" s="81"/>
      <c r="B154" s="47"/>
      <c r="C154" s="75"/>
      <c r="D154" s="76"/>
      <c r="E154" s="47"/>
      <c r="F154" s="47"/>
      <c r="G154" s="47"/>
    </row>
    <row r="155" spans="1:7" ht="23.25" customHeight="1" hidden="1">
      <c r="A155" s="173" t="s">
        <v>7</v>
      </c>
      <c r="B155" s="173" t="s">
        <v>6</v>
      </c>
      <c r="C155" s="3" t="s">
        <v>22</v>
      </c>
      <c r="D155" s="68" t="s">
        <v>23</v>
      </c>
      <c r="E155" s="184" t="s">
        <v>0</v>
      </c>
      <c r="F155" s="185"/>
      <c r="G155" s="186"/>
    </row>
    <row r="156" spans="1:7" ht="23.25" customHeight="1" hidden="1">
      <c r="A156" s="174"/>
      <c r="B156" s="174"/>
      <c r="C156" s="70" t="s">
        <v>36</v>
      </c>
      <c r="D156" s="4" t="s">
        <v>38</v>
      </c>
      <c r="E156" s="4" t="s">
        <v>42</v>
      </c>
      <c r="F156" s="4" t="s">
        <v>81</v>
      </c>
      <c r="G156" s="4" t="s">
        <v>82</v>
      </c>
    </row>
    <row r="157" spans="1:7" ht="54" customHeight="1" hidden="1">
      <c r="A157" s="82" t="s">
        <v>103</v>
      </c>
      <c r="B157" s="71" t="s">
        <v>8</v>
      </c>
      <c r="C157" s="70"/>
      <c r="D157" s="4"/>
      <c r="E157" s="20"/>
      <c r="F157" s="4"/>
      <c r="G157" s="4"/>
    </row>
    <row r="158" spans="1:7" ht="61.5" customHeight="1" hidden="1">
      <c r="A158" s="106" t="s">
        <v>157</v>
      </c>
      <c r="B158" s="3" t="s">
        <v>8</v>
      </c>
      <c r="C158" s="70"/>
      <c r="D158" s="4"/>
      <c r="E158" s="20"/>
      <c r="F158" s="4"/>
      <c r="G158" s="4"/>
    </row>
    <row r="159" spans="1:7" ht="51" customHeight="1" hidden="1">
      <c r="A159" s="82" t="s">
        <v>98</v>
      </c>
      <c r="B159" s="84" t="s">
        <v>161</v>
      </c>
      <c r="C159" s="70">
        <v>1809</v>
      </c>
      <c r="D159" s="4"/>
      <c r="E159" s="4"/>
      <c r="F159" s="4"/>
      <c r="G159" s="4"/>
    </row>
    <row r="160" spans="1:7" ht="60.75" customHeight="1" hidden="1">
      <c r="A160" s="82" t="s">
        <v>158</v>
      </c>
      <c r="B160" s="84" t="s">
        <v>161</v>
      </c>
      <c r="C160" s="70">
        <v>7512.37</v>
      </c>
      <c r="D160" s="4"/>
      <c r="E160" s="4"/>
      <c r="F160" s="4"/>
      <c r="G160" s="4"/>
    </row>
    <row r="161" spans="1:7" ht="41.25" customHeight="1" hidden="1">
      <c r="A161" s="82" t="s">
        <v>162</v>
      </c>
      <c r="B161" s="84" t="s">
        <v>161</v>
      </c>
      <c r="C161" s="70">
        <v>1484.8</v>
      </c>
      <c r="D161" s="4"/>
      <c r="E161" s="4"/>
      <c r="F161" s="4"/>
      <c r="G161" s="4"/>
    </row>
    <row r="162" spans="1:7" ht="63.75" customHeight="1" hidden="1">
      <c r="A162" s="24" t="s">
        <v>67</v>
      </c>
      <c r="B162" s="84" t="s">
        <v>161</v>
      </c>
      <c r="C162" s="21">
        <f>C159+C161+C160</f>
        <v>10806.17</v>
      </c>
      <c r="D162" s="108">
        <f>D159+D161+D160</f>
        <v>0</v>
      </c>
      <c r="E162" s="21">
        <f>SUM(E157:E161)</f>
        <v>0</v>
      </c>
      <c r="F162" s="93">
        <f>F159+F161</f>
        <v>0</v>
      </c>
      <c r="G162" s="93">
        <f>G159+G161</f>
        <v>0</v>
      </c>
    </row>
    <row r="163" spans="1:7" ht="14.25" customHeight="1" hidden="1">
      <c r="A163" s="34"/>
      <c r="B163" s="187"/>
      <c r="C163" s="187"/>
      <c r="D163" s="187"/>
      <c r="E163" s="187"/>
      <c r="F163" s="187"/>
      <c r="G163" s="187"/>
    </row>
    <row r="164" spans="1:7" ht="33.75" customHeight="1" hidden="1">
      <c r="A164" s="188" t="s">
        <v>14</v>
      </c>
      <c r="B164" s="173" t="s">
        <v>6</v>
      </c>
      <c r="C164" s="3" t="s">
        <v>22</v>
      </c>
      <c r="D164" s="68" t="s">
        <v>23</v>
      </c>
      <c r="E164" s="184" t="s">
        <v>0</v>
      </c>
      <c r="F164" s="185"/>
      <c r="G164" s="186"/>
    </row>
    <row r="165" spans="1:7" ht="23.25" customHeight="1" hidden="1">
      <c r="A165" s="189"/>
      <c r="B165" s="174"/>
      <c r="C165" s="70" t="s">
        <v>36</v>
      </c>
      <c r="D165" s="4" t="s">
        <v>38</v>
      </c>
      <c r="E165" s="4" t="s">
        <v>42</v>
      </c>
      <c r="F165" s="4" t="s">
        <v>81</v>
      </c>
      <c r="G165" s="4" t="s">
        <v>82</v>
      </c>
    </row>
    <row r="166" spans="1:7" ht="69" customHeight="1" hidden="1">
      <c r="A166" s="83" t="s">
        <v>112</v>
      </c>
      <c r="B166" s="4" t="s">
        <v>20</v>
      </c>
      <c r="C166" s="70"/>
      <c r="D166" s="4"/>
      <c r="E166" s="91"/>
      <c r="F166" s="20"/>
      <c r="G166" s="20"/>
    </row>
    <row r="167" spans="1:7" ht="63" customHeight="1" hidden="1">
      <c r="A167" s="82" t="s">
        <v>109</v>
      </c>
      <c r="B167" s="4" t="s">
        <v>20</v>
      </c>
      <c r="C167" s="90"/>
      <c r="D167" s="91"/>
      <c r="E167" s="91"/>
      <c r="F167" s="91"/>
      <c r="G167" s="91"/>
    </row>
    <row r="168" spans="1:7" ht="1.5" customHeight="1" hidden="1">
      <c r="A168" s="83" t="s">
        <v>163</v>
      </c>
      <c r="B168" s="3" t="s">
        <v>20</v>
      </c>
      <c r="C168" s="90">
        <v>62</v>
      </c>
      <c r="D168" s="91"/>
      <c r="E168" s="91"/>
      <c r="F168" s="91"/>
      <c r="G168" s="91"/>
    </row>
    <row r="169" spans="1:7" ht="48.75" customHeight="1" hidden="1">
      <c r="A169" s="82" t="s">
        <v>136</v>
      </c>
      <c r="B169" s="3" t="s">
        <v>20</v>
      </c>
      <c r="C169" s="90">
        <v>1031</v>
      </c>
      <c r="D169" s="91"/>
      <c r="E169" s="91"/>
      <c r="F169" s="91"/>
      <c r="G169" s="91"/>
    </row>
    <row r="170" spans="1:7" ht="38.25" customHeight="1" hidden="1">
      <c r="A170" s="82" t="s">
        <v>164</v>
      </c>
      <c r="B170" s="3" t="s">
        <v>20</v>
      </c>
      <c r="C170" s="90">
        <v>33</v>
      </c>
      <c r="D170" s="91"/>
      <c r="E170" s="91"/>
      <c r="F170" s="91"/>
      <c r="G170" s="91"/>
    </row>
    <row r="171" spans="1:7" s="109" customFormat="1" ht="33" customHeight="1" hidden="1">
      <c r="A171" s="92" t="s">
        <v>30</v>
      </c>
      <c r="B171" s="73" t="s">
        <v>20</v>
      </c>
      <c r="C171" s="94">
        <f>C168+C170+C169</f>
        <v>1126</v>
      </c>
      <c r="D171" s="95">
        <f>D168+D170+D169</f>
        <v>0</v>
      </c>
      <c r="E171" s="94">
        <f>SUM(E166:E170)</f>
        <v>0</v>
      </c>
      <c r="F171" s="94">
        <f>F168+F170</f>
        <v>0</v>
      </c>
      <c r="G171" s="94">
        <f>G168+G170</f>
        <v>0</v>
      </c>
    </row>
    <row r="172" ht="23.25" customHeight="1"/>
  </sheetData>
  <sheetProtection/>
  <mergeCells count="59">
    <mergeCell ref="D1:G1"/>
    <mergeCell ref="D2:G2"/>
    <mergeCell ref="D3:G3"/>
    <mergeCell ref="D4:G4"/>
    <mergeCell ref="B7:G7"/>
    <mergeCell ref="B8:G8"/>
    <mergeCell ref="B6:G6"/>
    <mergeCell ref="F9:G9"/>
    <mergeCell ref="A10:G10"/>
    <mergeCell ref="A11:G11"/>
    <mergeCell ref="A12:G12"/>
    <mergeCell ref="B13:E13"/>
    <mergeCell ref="A15:G15"/>
    <mergeCell ref="A16:G16"/>
    <mergeCell ref="A18:G18"/>
    <mergeCell ref="D21:G21"/>
    <mergeCell ref="B25:G25"/>
    <mergeCell ref="B26:G26"/>
    <mergeCell ref="A27:C27"/>
    <mergeCell ref="A49:A50"/>
    <mergeCell ref="B49:B50"/>
    <mergeCell ref="E49:G49"/>
    <mergeCell ref="B28:G28"/>
    <mergeCell ref="A30:G30"/>
    <mergeCell ref="A32:A33"/>
    <mergeCell ref="B32:B33"/>
    <mergeCell ref="E32:G32"/>
    <mergeCell ref="B41:G41"/>
    <mergeCell ref="B56:G56"/>
    <mergeCell ref="B58:G58"/>
    <mergeCell ref="E60:G60"/>
    <mergeCell ref="A71:G71"/>
    <mergeCell ref="A59:G59"/>
    <mergeCell ref="B43:G43"/>
    <mergeCell ref="A45:A46"/>
    <mergeCell ref="B45:B46"/>
    <mergeCell ref="E45:G45"/>
    <mergeCell ref="B48:G48"/>
    <mergeCell ref="E72:G72"/>
    <mergeCell ref="B85:G85"/>
    <mergeCell ref="B87:G87"/>
    <mergeCell ref="A89:A90"/>
    <mergeCell ref="B89:B90"/>
    <mergeCell ref="E89:G89"/>
    <mergeCell ref="A72:A73"/>
    <mergeCell ref="B72:B73"/>
    <mergeCell ref="A118:G118"/>
    <mergeCell ref="A120:A121"/>
    <mergeCell ref="B120:B121"/>
    <mergeCell ref="E120:G120"/>
    <mergeCell ref="B151:G151"/>
    <mergeCell ref="B153:G153"/>
    <mergeCell ref="A155:A156"/>
    <mergeCell ref="B155:B156"/>
    <mergeCell ref="E155:G155"/>
    <mergeCell ref="B163:G163"/>
    <mergeCell ref="A164:A165"/>
    <mergeCell ref="B164:B165"/>
    <mergeCell ref="E164:G164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69">
      <selection activeCell="A11" sqref="A11"/>
    </sheetView>
  </sheetViews>
  <sheetFormatPr defaultColWidth="9.00390625" defaultRowHeight="12.75"/>
  <cols>
    <col min="1" max="1" width="29.625" style="1" customWidth="1"/>
    <col min="2" max="2" width="9.375" style="1" customWidth="1"/>
    <col min="3" max="3" width="10.625" style="1" customWidth="1"/>
    <col min="4" max="4" width="11.25390625" style="1" customWidth="1"/>
    <col min="5" max="5" width="10.75390625" style="1" customWidth="1"/>
    <col min="6" max="6" width="10.25390625" style="1" customWidth="1"/>
    <col min="7" max="7" width="11.875" style="1" customWidth="1"/>
    <col min="8" max="16384" width="9.125" style="1" customWidth="1"/>
  </cols>
  <sheetData>
    <row r="1" spans="1:11" ht="60" customHeight="1">
      <c r="A1" s="61"/>
      <c r="B1" s="154" t="s">
        <v>283</v>
      </c>
      <c r="C1" s="154"/>
      <c r="D1" s="154"/>
      <c r="E1" s="154"/>
      <c r="F1" s="154"/>
      <c r="G1" s="154"/>
      <c r="H1" s="153"/>
      <c r="I1" s="153"/>
      <c r="J1" s="153"/>
      <c r="K1" s="153"/>
    </row>
    <row r="2" spans="2:11" ht="12" customHeight="1">
      <c r="B2" s="52"/>
      <c r="C2" s="52"/>
      <c r="D2" s="52"/>
      <c r="E2" s="52"/>
      <c r="F2" s="161" t="s">
        <v>245</v>
      </c>
      <c r="G2" s="161"/>
      <c r="H2" s="153"/>
      <c r="I2" s="153"/>
      <c r="J2" s="153"/>
      <c r="K2" s="153"/>
    </row>
    <row r="3" spans="1:11" ht="13.5" customHeight="1">
      <c r="A3" s="155" t="s">
        <v>9</v>
      </c>
      <c r="B3" s="196"/>
      <c r="C3" s="196"/>
      <c r="D3" s="196"/>
      <c r="E3" s="196"/>
      <c r="F3" s="196"/>
      <c r="G3" s="196"/>
      <c r="H3" s="153"/>
      <c r="I3" s="153"/>
      <c r="J3" s="153"/>
      <c r="K3" s="153"/>
    </row>
    <row r="4" spans="1:11" ht="27" customHeight="1">
      <c r="A4" s="157" t="s">
        <v>39</v>
      </c>
      <c r="B4" s="158"/>
      <c r="C4" s="158"/>
      <c r="D4" s="158"/>
      <c r="E4" s="158"/>
      <c r="F4" s="158"/>
      <c r="G4" s="158"/>
      <c r="H4" s="153"/>
      <c r="I4" s="153"/>
      <c r="J4" s="153"/>
      <c r="K4" s="153"/>
    </row>
    <row r="5" spans="1:11" ht="7.5" customHeight="1">
      <c r="A5" s="159" t="s">
        <v>10</v>
      </c>
      <c r="B5" s="159"/>
      <c r="C5" s="159"/>
      <c r="D5" s="159"/>
      <c r="E5" s="159"/>
      <c r="F5" s="159"/>
      <c r="G5" s="159"/>
      <c r="H5" s="153"/>
      <c r="I5" s="153"/>
      <c r="J5" s="153"/>
      <c r="K5" s="153"/>
    </row>
    <row r="6" spans="1:11" ht="11.25" customHeight="1">
      <c r="A6" s="7"/>
      <c r="B6" s="155" t="s">
        <v>249</v>
      </c>
      <c r="C6" s="155"/>
      <c r="D6" s="155"/>
      <c r="E6" s="155"/>
      <c r="F6" s="7"/>
      <c r="G6" s="7"/>
      <c r="H6" s="153"/>
      <c r="I6" s="153"/>
      <c r="J6" s="153"/>
      <c r="K6" s="153"/>
    </row>
    <row r="7" spans="1:11" ht="1.5" customHeight="1">
      <c r="A7" s="2"/>
      <c r="H7" s="153"/>
      <c r="I7" s="153"/>
      <c r="J7" s="153"/>
      <c r="K7" s="153"/>
    </row>
    <row r="8" spans="1:11" ht="28.5" customHeight="1">
      <c r="A8" s="160" t="s">
        <v>246</v>
      </c>
      <c r="B8" s="160"/>
      <c r="C8" s="160"/>
      <c r="D8" s="160"/>
      <c r="E8" s="160"/>
      <c r="F8" s="160"/>
      <c r="G8" s="160"/>
      <c r="H8" s="153"/>
      <c r="I8" s="153"/>
      <c r="J8" s="153"/>
      <c r="K8" s="153"/>
    </row>
    <row r="9" spans="1:11" ht="12.75" customHeight="1">
      <c r="A9" s="198" t="s">
        <v>34</v>
      </c>
      <c r="B9" s="198"/>
      <c r="C9" s="198"/>
      <c r="D9" s="198"/>
      <c r="E9" s="198"/>
      <c r="F9" s="198"/>
      <c r="G9" s="198"/>
      <c r="H9" s="153"/>
      <c r="I9" s="153"/>
      <c r="J9" s="153"/>
      <c r="K9" s="153"/>
    </row>
    <row r="10" spans="1:11" ht="180" customHeight="1">
      <c r="A10" s="171" t="s">
        <v>284</v>
      </c>
      <c r="B10" s="171"/>
      <c r="C10" s="171"/>
      <c r="D10" s="171"/>
      <c r="E10" s="171"/>
      <c r="F10" s="171"/>
      <c r="G10" s="171"/>
      <c r="H10" s="153"/>
      <c r="I10" s="153"/>
      <c r="J10" s="153"/>
      <c r="K10" s="153"/>
    </row>
    <row r="11" spans="1:11" ht="15" customHeight="1">
      <c r="A11" s="16" t="s">
        <v>11</v>
      </c>
      <c r="B11" s="17"/>
      <c r="C11" s="17"/>
      <c r="D11" s="17"/>
      <c r="E11" s="17"/>
      <c r="F11" s="17"/>
      <c r="G11" s="17"/>
      <c r="H11" s="153"/>
      <c r="I11" s="153"/>
      <c r="J11" s="153"/>
      <c r="K11" s="153"/>
    </row>
    <row r="12" spans="1:11" ht="18" customHeight="1">
      <c r="A12" s="19" t="s">
        <v>4</v>
      </c>
      <c r="B12" s="17"/>
      <c r="C12" s="17"/>
      <c r="D12" s="25" t="s">
        <v>27</v>
      </c>
      <c r="E12" s="17"/>
      <c r="F12" s="17"/>
      <c r="G12" s="17"/>
      <c r="H12" s="153"/>
      <c r="I12" s="153"/>
      <c r="J12" s="153"/>
      <c r="K12" s="153"/>
    </row>
    <row r="13" spans="1:11" ht="33.75" customHeight="1">
      <c r="A13" s="18" t="s">
        <v>2</v>
      </c>
      <c r="B13" s="164" t="s">
        <v>25</v>
      </c>
      <c r="C13" s="164"/>
      <c r="D13" s="164"/>
      <c r="E13" s="164"/>
      <c r="F13" s="164"/>
      <c r="G13" s="164"/>
      <c r="H13" s="153"/>
      <c r="I13" s="153"/>
      <c r="J13" s="153"/>
      <c r="K13" s="153"/>
    </row>
    <row r="14" spans="1:11" ht="12.75">
      <c r="A14" s="18" t="s">
        <v>1</v>
      </c>
      <c r="B14" s="17" t="s">
        <v>28</v>
      </c>
      <c r="D14" s="17"/>
      <c r="E14" s="17"/>
      <c r="F14" s="17"/>
      <c r="H14" s="153"/>
      <c r="I14" s="153"/>
      <c r="J14" s="153"/>
      <c r="K14" s="153"/>
    </row>
    <row r="15" spans="1:11" ht="12.75">
      <c r="A15" s="18" t="s">
        <v>5</v>
      </c>
      <c r="B15" s="1" t="s">
        <v>3</v>
      </c>
      <c r="D15" s="17"/>
      <c r="E15" s="17"/>
      <c r="F15" s="17"/>
      <c r="H15" s="153"/>
      <c r="I15" s="153"/>
      <c r="J15" s="153"/>
      <c r="K15" s="153"/>
    </row>
    <row r="16" spans="1:11" ht="58.5" customHeight="1">
      <c r="A16" s="33" t="s">
        <v>16</v>
      </c>
      <c r="B16" s="165" t="s">
        <v>275</v>
      </c>
      <c r="C16" s="165"/>
      <c r="D16" s="165"/>
      <c r="E16" s="165"/>
      <c r="F16" s="165"/>
      <c r="G16" s="165"/>
      <c r="H16" s="153"/>
      <c r="I16" s="153"/>
      <c r="J16" s="153"/>
      <c r="K16" s="153"/>
    </row>
    <row r="17" spans="1:11" ht="78" customHeight="1">
      <c r="A17" s="34" t="s">
        <v>33</v>
      </c>
      <c r="B17" s="165" t="s">
        <v>250</v>
      </c>
      <c r="C17" s="165"/>
      <c r="D17" s="165"/>
      <c r="E17" s="165"/>
      <c r="F17" s="165"/>
      <c r="G17" s="165"/>
      <c r="H17" s="153"/>
      <c r="I17" s="153"/>
      <c r="J17" s="153"/>
      <c r="K17" s="153"/>
    </row>
    <row r="18" spans="1:11" ht="97.5" customHeight="1">
      <c r="A18" s="34" t="s">
        <v>24</v>
      </c>
      <c r="B18" s="163" t="s">
        <v>251</v>
      </c>
      <c r="C18" s="163"/>
      <c r="D18" s="163"/>
      <c r="E18" s="163"/>
      <c r="F18" s="163"/>
      <c r="G18" s="163"/>
      <c r="H18" s="153"/>
      <c r="I18" s="153"/>
      <c r="J18" s="153"/>
      <c r="K18" s="153"/>
    </row>
    <row r="19" spans="1:11" ht="3" customHeight="1" hidden="1">
      <c r="A19" s="8"/>
      <c r="H19" s="153"/>
      <c r="I19" s="153"/>
      <c r="J19" s="153"/>
      <c r="K19" s="153"/>
    </row>
    <row r="20" spans="1:11" ht="15.75" customHeight="1">
      <c r="A20" s="190" t="s">
        <v>12</v>
      </c>
      <c r="B20" s="190"/>
      <c r="C20" s="190"/>
      <c r="D20" s="190"/>
      <c r="E20" s="190"/>
      <c r="F20" s="190"/>
      <c r="G20" s="190"/>
      <c r="H20" s="153"/>
      <c r="I20" s="153"/>
      <c r="J20" s="153"/>
      <c r="K20" s="153"/>
    </row>
    <row r="21" spans="1:11" ht="12.75" customHeight="1" hidden="1">
      <c r="A21" s="27">
        <v>1</v>
      </c>
      <c r="B21" s="27">
        <v>2</v>
      </c>
      <c r="C21" s="27">
        <v>3</v>
      </c>
      <c r="D21" s="27">
        <v>4</v>
      </c>
      <c r="E21" s="27">
        <v>5</v>
      </c>
      <c r="F21" s="27">
        <v>6</v>
      </c>
      <c r="G21" s="27">
        <v>7</v>
      </c>
      <c r="H21" s="153"/>
      <c r="I21" s="153"/>
      <c r="J21" s="153"/>
      <c r="K21" s="153"/>
    </row>
    <row r="22" spans="1:11" ht="44.25" customHeight="1">
      <c r="A22" s="191" t="s">
        <v>13</v>
      </c>
      <c r="B22" s="192" t="s">
        <v>6</v>
      </c>
      <c r="C22" s="3" t="s">
        <v>22</v>
      </c>
      <c r="D22" s="3" t="s">
        <v>23</v>
      </c>
      <c r="E22" s="192" t="s">
        <v>0</v>
      </c>
      <c r="F22" s="192"/>
      <c r="G22" s="192"/>
      <c r="H22" s="153"/>
      <c r="I22" s="153"/>
      <c r="J22" s="153"/>
      <c r="K22" s="153"/>
    </row>
    <row r="23" spans="1:11" ht="19.5" customHeight="1">
      <c r="A23" s="191"/>
      <c r="B23" s="192"/>
      <c r="C23" s="4" t="s">
        <v>165</v>
      </c>
      <c r="D23" s="4" t="s">
        <v>38</v>
      </c>
      <c r="E23" s="4" t="s">
        <v>166</v>
      </c>
      <c r="F23" s="4" t="s">
        <v>50</v>
      </c>
      <c r="G23" s="4" t="s">
        <v>52</v>
      </c>
      <c r="H23" s="153"/>
      <c r="I23" s="153"/>
      <c r="J23" s="153"/>
      <c r="K23" s="153"/>
    </row>
    <row r="24" spans="1:11" ht="25.5">
      <c r="A24" s="5" t="s">
        <v>167</v>
      </c>
      <c r="B24" s="3" t="s">
        <v>8</v>
      </c>
      <c r="C24" s="118">
        <f>C58</f>
        <v>0</v>
      </c>
      <c r="D24" s="118">
        <f>D58</f>
        <v>0</v>
      </c>
      <c r="E24" s="118">
        <f>E58</f>
        <v>11361</v>
      </c>
      <c r="F24" s="118">
        <f>F58</f>
        <v>0</v>
      </c>
      <c r="G24" s="118">
        <f>G58</f>
        <v>0</v>
      </c>
      <c r="H24" s="153"/>
      <c r="I24" s="153"/>
      <c r="J24" s="153"/>
      <c r="K24" s="153"/>
    </row>
    <row r="25" spans="1:11" ht="25.5">
      <c r="A25" s="24" t="s">
        <v>37</v>
      </c>
      <c r="B25" s="73" t="s">
        <v>8</v>
      </c>
      <c r="C25" s="21">
        <f>C24</f>
        <v>0</v>
      </c>
      <c r="D25" s="21">
        <f>D24</f>
        <v>0</v>
      </c>
      <c r="E25" s="21">
        <f>E24</f>
        <v>11361</v>
      </c>
      <c r="F25" s="21">
        <f>F24</f>
        <v>0</v>
      </c>
      <c r="G25" s="21">
        <f>G24</f>
        <v>0</v>
      </c>
      <c r="H25" s="153"/>
      <c r="I25" s="153"/>
      <c r="J25" s="153"/>
      <c r="K25" s="153"/>
    </row>
    <row r="26" spans="1:11" ht="12" customHeight="1">
      <c r="A26" s="119"/>
      <c r="B26" s="47"/>
      <c r="C26" s="75"/>
      <c r="D26" s="120"/>
      <c r="E26" s="47"/>
      <c r="F26" s="47"/>
      <c r="G26" s="47"/>
      <c r="H26" s="153"/>
      <c r="I26" s="153"/>
      <c r="J26" s="153"/>
      <c r="K26" s="153"/>
    </row>
    <row r="27" spans="1:11" ht="12" customHeight="1">
      <c r="A27" s="22" t="s">
        <v>169</v>
      </c>
      <c r="B27" s="47"/>
      <c r="C27" s="75"/>
      <c r="D27" s="120"/>
      <c r="E27" s="47"/>
      <c r="F27" s="47"/>
      <c r="G27" s="47"/>
      <c r="H27" s="153"/>
      <c r="I27" s="153"/>
      <c r="J27" s="153"/>
      <c r="K27" s="153"/>
    </row>
    <row r="28" spans="1:11" ht="12" customHeight="1">
      <c r="A28" s="77" t="s">
        <v>15</v>
      </c>
      <c r="B28" s="47"/>
      <c r="C28" s="75"/>
      <c r="D28" s="120"/>
      <c r="E28" s="47"/>
      <c r="F28" s="47"/>
      <c r="G28" s="47"/>
      <c r="H28" s="153"/>
      <c r="I28" s="153"/>
      <c r="J28" s="153"/>
      <c r="K28" s="153"/>
    </row>
    <row r="29" spans="1:11" ht="28.5" customHeight="1">
      <c r="A29" s="35" t="s">
        <v>17</v>
      </c>
      <c r="B29" s="170" t="s">
        <v>25</v>
      </c>
      <c r="C29" s="170"/>
      <c r="D29" s="170"/>
      <c r="E29" s="170"/>
      <c r="F29" s="170"/>
      <c r="G29" s="170"/>
      <c r="H29" s="153"/>
      <c r="I29" s="153"/>
      <c r="J29" s="153"/>
      <c r="K29" s="153"/>
    </row>
    <row r="30" spans="1:11" ht="12" customHeight="1">
      <c r="A30" s="35" t="s">
        <v>18</v>
      </c>
      <c r="B30" s="36" t="s">
        <v>3</v>
      </c>
      <c r="C30" s="78"/>
      <c r="D30" s="121"/>
      <c r="E30" s="80"/>
      <c r="F30" s="80"/>
      <c r="G30" s="80"/>
      <c r="H30" s="153"/>
      <c r="I30" s="153"/>
      <c r="J30" s="153"/>
      <c r="K30" s="153"/>
    </row>
    <row r="31" spans="1:11" ht="63" customHeight="1">
      <c r="A31" s="40" t="s">
        <v>19</v>
      </c>
      <c r="B31" s="165" t="s">
        <v>274</v>
      </c>
      <c r="C31" s="165"/>
      <c r="D31" s="165"/>
      <c r="E31" s="165"/>
      <c r="F31" s="165"/>
      <c r="G31" s="165"/>
      <c r="H31" s="153"/>
      <c r="I31" s="153"/>
      <c r="J31" s="153"/>
      <c r="K31" s="153"/>
    </row>
    <row r="32" spans="1:11" ht="12" customHeight="1" hidden="1">
      <c r="A32" s="81"/>
      <c r="B32" s="47"/>
      <c r="C32" s="75"/>
      <c r="D32" s="120"/>
      <c r="E32" s="47"/>
      <c r="F32" s="47"/>
      <c r="G32" s="47"/>
      <c r="H32" s="153"/>
      <c r="I32" s="153"/>
      <c r="J32" s="153"/>
      <c r="K32" s="153"/>
    </row>
    <row r="33" spans="1:11" ht="38.25">
      <c r="A33" s="173" t="s">
        <v>7</v>
      </c>
      <c r="B33" s="192" t="s">
        <v>6</v>
      </c>
      <c r="C33" s="3" t="s">
        <v>22</v>
      </c>
      <c r="D33" s="3" t="s">
        <v>23</v>
      </c>
      <c r="E33" s="192" t="s">
        <v>0</v>
      </c>
      <c r="F33" s="192"/>
      <c r="G33" s="192"/>
      <c r="H33" s="153"/>
      <c r="I33" s="153"/>
      <c r="J33" s="153"/>
      <c r="K33" s="153"/>
    </row>
    <row r="34" spans="1:11" ht="12" customHeight="1">
      <c r="A34" s="174"/>
      <c r="B34" s="192"/>
      <c r="C34" s="4" t="s">
        <v>165</v>
      </c>
      <c r="D34" s="4" t="s">
        <v>38</v>
      </c>
      <c r="E34" s="4" t="s">
        <v>166</v>
      </c>
      <c r="F34" s="4" t="s">
        <v>50</v>
      </c>
      <c r="G34" s="4" t="s">
        <v>52</v>
      </c>
      <c r="H34" s="153"/>
      <c r="I34" s="153"/>
      <c r="J34" s="153"/>
      <c r="K34" s="153"/>
    </row>
    <row r="35" spans="1:11" ht="27.75" customHeight="1">
      <c r="A35" s="82" t="s">
        <v>253</v>
      </c>
      <c r="B35" s="93" t="s">
        <v>255</v>
      </c>
      <c r="C35" s="151"/>
      <c r="D35" s="151"/>
      <c r="E35" s="151">
        <f>E36</f>
        <v>5</v>
      </c>
      <c r="F35" s="151"/>
      <c r="G35" s="151"/>
      <c r="H35" s="153"/>
      <c r="I35" s="153"/>
      <c r="J35" s="153"/>
      <c r="K35" s="153"/>
    </row>
    <row r="36" spans="1:11" ht="12.75">
      <c r="A36" s="82" t="s">
        <v>254</v>
      </c>
      <c r="B36" s="4" t="s">
        <v>255</v>
      </c>
      <c r="C36" s="100"/>
      <c r="D36" s="100"/>
      <c r="E36" s="100">
        <v>5</v>
      </c>
      <c r="F36" s="100"/>
      <c r="G36" s="100"/>
      <c r="H36" s="153"/>
      <c r="I36" s="153"/>
      <c r="J36" s="153"/>
      <c r="K36" s="153"/>
    </row>
    <row r="37" spans="1:11" ht="25.5">
      <c r="A37" s="152" t="s">
        <v>256</v>
      </c>
      <c r="B37" s="4" t="s">
        <v>273</v>
      </c>
      <c r="C37" s="100"/>
      <c r="D37" s="100"/>
      <c r="E37" s="100">
        <v>4</v>
      </c>
      <c r="F37" s="100"/>
      <c r="G37" s="100"/>
      <c r="H37" s="153"/>
      <c r="I37" s="153"/>
      <c r="J37" s="153"/>
      <c r="K37" s="153"/>
    </row>
    <row r="38" spans="1:11" ht="12.75">
      <c r="A38" s="152" t="s">
        <v>257</v>
      </c>
      <c r="B38" s="4" t="s">
        <v>273</v>
      </c>
      <c r="C38" s="100"/>
      <c r="D38" s="100"/>
      <c r="E38" s="100">
        <v>1</v>
      </c>
      <c r="F38" s="100"/>
      <c r="G38" s="100"/>
      <c r="H38" s="153"/>
      <c r="I38" s="153"/>
      <c r="J38" s="153"/>
      <c r="K38" s="153"/>
    </row>
    <row r="39" spans="1:11" ht="12.75">
      <c r="A39" s="152" t="s">
        <v>258</v>
      </c>
      <c r="B39" s="4" t="s">
        <v>273</v>
      </c>
      <c r="C39" s="100"/>
      <c r="D39" s="100"/>
      <c r="E39" s="100">
        <v>1</v>
      </c>
      <c r="F39" s="100"/>
      <c r="G39" s="100"/>
      <c r="H39" s="153"/>
      <c r="I39" s="153"/>
      <c r="J39" s="153"/>
      <c r="K39" s="153"/>
    </row>
    <row r="40" spans="1:11" ht="12.75">
      <c r="A40" s="152" t="s">
        <v>259</v>
      </c>
      <c r="B40" s="4" t="s">
        <v>273</v>
      </c>
      <c r="C40" s="100"/>
      <c r="D40" s="100"/>
      <c r="E40" s="100">
        <v>4</v>
      </c>
      <c r="F40" s="100"/>
      <c r="G40" s="100"/>
      <c r="H40" s="153"/>
      <c r="I40" s="153"/>
      <c r="J40" s="153"/>
      <c r="K40" s="153"/>
    </row>
    <row r="41" spans="1:11" ht="24" customHeight="1">
      <c r="A41" s="152" t="s">
        <v>260</v>
      </c>
      <c r="B41" s="4" t="s">
        <v>273</v>
      </c>
      <c r="C41" s="100"/>
      <c r="D41" s="100"/>
      <c r="E41" s="100">
        <v>1</v>
      </c>
      <c r="F41" s="100"/>
      <c r="G41" s="100"/>
      <c r="H41" s="153"/>
      <c r="I41" s="153"/>
      <c r="J41" s="153"/>
      <c r="K41" s="153"/>
    </row>
    <row r="42" spans="1:11" ht="24" customHeight="1">
      <c r="A42" s="152" t="s">
        <v>261</v>
      </c>
      <c r="B42" s="4" t="s">
        <v>273</v>
      </c>
      <c r="C42" s="100"/>
      <c r="D42" s="100"/>
      <c r="E42" s="100">
        <v>1</v>
      </c>
      <c r="F42" s="100"/>
      <c r="G42" s="100"/>
      <c r="H42" s="153"/>
      <c r="I42" s="153"/>
      <c r="J42" s="153"/>
      <c r="K42" s="153"/>
    </row>
    <row r="43" spans="1:11" ht="24" customHeight="1">
      <c r="A43" s="152" t="s">
        <v>262</v>
      </c>
      <c r="B43" s="4" t="s">
        <v>273</v>
      </c>
      <c r="C43" s="100"/>
      <c r="D43" s="100"/>
      <c r="E43" s="100">
        <v>4</v>
      </c>
      <c r="F43" s="100"/>
      <c r="G43" s="100"/>
      <c r="H43" s="153"/>
      <c r="I43" s="153"/>
      <c r="J43" s="153"/>
      <c r="K43" s="153"/>
    </row>
    <row r="44" spans="1:11" ht="24" customHeight="1">
      <c r="A44" s="152" t="s">
        <v>263</v>
      </c>
      <c r="B44" s="4" t="s">
        <v>273</v>
      </c>
      <c r="C44" s="100"/>
      <c r="D44" s="100"/>
      <c r="E44" s="100">
        <v>6</v>
      </c>
      <c r="F44" s="100"/>
      <c r="G44" s="100"/>
      <c r="H44" s="153"/>
      <c r="I44" s="153"/>
      <c r="J44" s="153"/>
      <c r="K44" s="153"/>
    </row>
    <row r="45" spans="1:11" ht="12.75">
      <c r="A45" s="152" t="s">
        <v>264</v>
      </c>
      <c r="B45" s="4" t="s">
        <v>273</v>
      </c>
      <c r="C45" s="100"/>
      <c r="D45" s="100"/>
      <c r="E45" s="100">
        <v>2</v>
      </c>
      <c r="F45" s="100"/>
      <c r="G45" s="100"/>
      <c r="H45" s="153"/>
      <c r="I45" s="153"/>
      <c r="J45" s="153"/>
      <c r="K45" s="153"/>
    </row>
    <row r="46" spans="1:11" ht="12.75">
      <c r="A46" s="152" t="s">
        <v>265</v>
      </c>
      <c r="B46" s="4" t="s">
        <v>273</v>
      </c>
      <c r="C46" s="100"/>
      <c r="D46" s="100"/>
      <c r="E46" s="100">
        <v>1</v>
      </c>
      <c r="F46" s="100"/>
      <c r="G46" s="100"/>
      <c r="H46" s="153"/>
      <c r="I46" s="153"/>
      <c r="J46" s="153"/>
      <c r="K46" s="153"/>
    </row>
    <row r="47" spans="1:11" ht="12.75">
      <c r="A47" s="152" t="s">
        <v>266</v>
      </c>
      <c r="B47" s="4" t="s">
        <v>273</v>
      </c>
      <c r="C47" s="100"/>
      <c r="D47" s="100"/>
      <c r="E47" s="100">
        <v>1</v>
      </c>
      <c r="F47" s="100"/>
      <c r="G47" s="100"/>
      <c r="H47" s="153"/>
      <c r="I47" s="153"/>
      <c r="J47" s="153"/>
      <c r="K47" s="153"/>
    </row>
    <row r="48" spans="1:11" ht="12.75">
      <c r="A48" s="152" t="s">
        <v>267</v>
      </c>
      <c r="B48" s="4" t="s">
        <v>273</v>
      </c>
      <c r="C48" s="100"/>
      <c r="D48" s="100"/>
      <c r="E48" s="100">
        <v>1</v>
      </c>
      <c r="F48" s="100"/>
      <c r="G48" s="100"/>
      <c r="H48" s="153"/>
      <c r="I48" s="153"/>
      <c r="J48" s="153"/>
      <c r="K48" s="153"/>
    </row>
    <row r="49" spans="1:11" ht="24" customHeight="1">
      <c r="A49" s="152" t="s">
        <v>268</v>
      </c>
      <c r="B49" s="4" t="s">
        <v>273</v>
      </c>
      <c r="C49" s="100"/>
      <c r="D49" s="100"/>
      <c r="E49" s="100">
        <v>5</v>
      </c>
      <c r="F49" s="100"/>
      <c r="G49" s="100"/>
      <c r="H49" s="153"/>
      <c r="I49" s="153"/>
      <c r="J49" s="153"/>
      <c r="K49" s="153"/>
    </row>
    <row r="50" spans="1:11" ht="24" customHeight="1">
      <c r="A50" s="152" t="s">
        <v>269</v>
      </c>
      <c r="B50" s="4" t="s">
        <v>273</v>
      </c>
      <c r="C50" s="100"/>
      <c r="D50" s="100"/>
      <c r="E50" s="100">
        <v>2</v>
      </c>
      <c r="F50" s="100"/>
      <c r="G50" s="100"/>
      <c r="H50" s="153"/>
      <c r="I50" s="153"/>
      <c r="J50" s="153"/>
      <c r="K50" s="153"/>
    </row>
    <row r="51" spans="1:11" ht="24" customHeight="1">
      <c r="A51" s="152" t="s">
        <v>270</v>
      </c>
      <c r="B51" s="4" t="s">
        <v>273</v>
      </c>
      <c r="C51" s="100"/>
      <c r="D51" s="100"/>
      <c r="E51" s="100">
        <v>5</v>
      </c>
      <c r="F51" s="100"/>
      <c r="G51" s="100"/>
      <c r="H51" s="153"/>
      <c r="I51" s="153"/>
      <c r="J51" s="153"/>
      <c r="K51" s="153"/>
    </row>
    <row r="52" spans="1:11" ht="42" customHeight="1">
      <c r="A52" s="152" t="s">
        <v>271</v>
      </c>
      <c r="B52" s="4" t="s">
        <v>273</v>
      </c>
      <c r="C52" s="100"/>
      <c r="D52" s="100"/>
      <c r="E52" s="100">
        <v>5</v>
      </c>
      <c r="F52" s="100"/>
      <c r="G52" s="100"/>
      <c r="H52" s="153"/>
      <c r="I52" s="153"/>
      <c r="J52" s="153"/>
      <c r="K52" s="153"/>
    </row>
    <row r="53" spans="1:11" ht="25.5">
      <c r="A53" s="152" t="s">
        <v>272</v>
      </c>
      <c r="B53" s="4" t="s">
        <v>255</v>
      </c>
      <c r="C53" s="100"/>
      <c r="D53" s="100"/>
      <c r="E53" s="100">
        <v>1</v>
      </c>
      <c r="F53" s="100"/>
      <c r="G53" s="100"/>
      <c r="H53" s="153"/>
      <c r="I53" s="153"/>
      <c r="J53" s="153"/>
      <c r="K53" s="153"/>
    </row>
    <row r="54" spans="1:11" ht="12.75">
      <c r="A54" s="30"/>
      <c r="B54" s="31" t="s">
        <v>168</v>
      </c>
      <c r="C54" s="32"/>
      <c r="D54" s="32"/>
      <c r="E54" s="32"/>
      <c r="F54" s="32"/>
      <c r="G54" s="32"/>
      <c r="H54" s="153"/>
      <c r="I54" s="153"/>
      <c r="J54" s="153"/>
      <c r="K54" s="153"/>
    </row>
    <row r="55" spans="1:11" ht="38.25">
      <c r="A55" s="197" t="s">
        <v>14</v>
      </c>
      <c r="B55" s="174" t="s">
        <v>6</v>
      </c>
      <c r="C55" s="27" t="s">
        <v>22</v>
      </c>
      <c r="D55" s="27" t="s">
        <v>23</v>
      </c>
      <c r="E55" s="174" t="s">
        <v>0</v>
      </c>
      <c r="F55" s="174"/>
      <c r="G55" s="174"/>
      <c r="H55" s="153"/>
      <c r="I55" s="153"/>
      <c r="J55" s="153"/>
      <c r="K55" s="153"/>
    </row>
    <row r="56" spans="1:11" ht="12" customHeight="1">
      <c r="A56" s="189"/>
      <c r="B56" s="192"/>
      <c r="C56" s="4" t="s">
        <v>165</v>
      </c>
      <c r="D56" s="4" t="s">
        <v>38</v>
      </c>
      <c r="E56" s="4" t="s">
        <v>166</v>
      </c>
      <c r="F56" s="4" t="s">
        <v>50</v>
      </c>
      <c r="G56" s="4" t="s">
        <v>52</v>
      </c>
      <c r="H56" s="153"/>
      <c r="I56" s="153"/>
      <c r="J56" s="153"/>
      <c r="K56" s="153"/>
    </row>
    <row r="57" spans="1:11" ht="84" customHeight="1">
      <c r="A57" s="5" t="s">
        <v>252</v>
      </c>
      <c r="B57" s="3" t="s">
        <v>8</v>
      </c>
      <c r="C57" s="118"/>
      <c r="D57" s="118"/>
      <c r="E57" s="118">
        <v>11361</v>
      </c>
      <c r="F57" s="118"/>
      <c r="G57" s="118"/>
      <c r="H57" s="153"/>
      <c r="I57" s="153"/>
      <c r="J57" s="153"/>
      <c r="K57" s="153"/>
    </row>
    <row r="58" spans="1:11" ht="51">
      <c r="A58" s="24" t="s">
        <v>104</v>
      </c>
      <c r="B58" s="73" t="s">
        <v>8</v>
      </c>
      <c r="C58" s="21">
        <f>C57</f>
        <v>0</v>
      </c>
      <c r="D58" s="21">
        <f>D57</f>
        <v>0</v>
      </c>
      <c r="E58" s="21">
        <f>E57</f>
        <v>11361</v>
      </c>
      <c r="F58" s="21">
        <f>F57</f>
        <v>0</v>
      </c>
      <c r="G58" s="21">
        <f>G57</f>
        <v>0</v>
      </c>
      <c r="H58" s="153"/>
      <c r="I58" s="153"/>
      <c r="J58" s="153"/>
      <c r="K58" s="153"/>
    </row>
    <row r="59" spans="1:11" ht="12" customHeight="1">
      <c r="A59" s="122"/>
      <c r="B59" s="122"/>
      <c r="C59" s="122"/>
      <c r="D59" s="122"/>
      <c r="E59" s="122"/>
      <c r="F59" s="122"/>
      <c r="G59" s="122"/>
      <c r="H59" s="153"/>
      <c r="I59" s="153"/>
      <c r="J59" s="153"/>
      <c r="K59" s="153"/>
    </row>
  </sheetData>
  <sheetProtection/>
  <mergeCells count="25">
    <mergeCell ref="B6:E6"/>
    <mergeCell ref="A8:G8"/>
    <mergeCell ref="A9:G9"/>
    <mergeCell ref="A10:G10"/>
    <mergeCell ref="B16:G16"/>
    <mergeCell ref="B1:G1"/>
    <mergeCell ref="F2:G2"/>
    <mergeCell ref="A3:G3"/>
    <mergeCell ref="A4:G4"/>
    <mergeCell ref="A5:G5"/>
    <mergeCell ref="A55:A56"/>
    <mergeCell ref="B55:B56"/>
    <mergeCell ref="E55:G55"/>
    <mergeCell ref="B17:G17"/>
    <mergeCell ref="B18:G18"/>
    <mergeCell ref="A20:G20"/>
    <mergeCell ref="A22:A23"/>
    <mergeCell ref="B22:B23"/>
    <mergeCell ref="E22:G22"/>
    <mergeCell ref="B13:G13"/>
    <mergeCell ref="B29:G29"/>
    <mergeCell ref="B31:G31"/>
    <mergeCell ref="A33:A34"/>
    <mergeCell ref="B33:B34"/>
    <mergeCell ref="E33:G33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tabSelected="1" zoomScalePageLayoutView="0" workbookViewId="0" topLeftCell="A136">
      <selection activeCell="E134" sqref="E134"/>
    </sheetView>
  </sheetViews>
  <sheetFormatPr defaultColWidth="9.00390625" defaultRowHeight="12.75"/>
  <cols>
    <col min="1" max="1" width="28.75390625" style="1" customWidth="1"/>
    <col min="2" max="2" width="10.25390625" style="1" customWidth="1"/>
    <col min="3" max="3" width="11.25390625" style="1" customWidth="1"/>
    <col min="4" max="4" width="9.125" style="1" customWidth="1"/>
    <col min="5" max="5" width="10.75390625" style="1" customWidth="1"/>
    <col min="6" max="6" width="10.25390625" style="1" customWidth="1"/>
    <col min="7" max="7" width="13.75390625" style="1" customWidth="1"/>
    <col min="8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spans="1:7" ht="70.5" customHeight="1">
      <c r="A1" s="61"/>
      <c r="B1" s="154" t="s">
        <v>282</v>
      </c>
      <c r="C1" s="154"/>
      <c r="D1" s="154"/>
      <c r="E1" s="154"/>
      <c r="F1" s="154"/>
      <c r="G1" s="154"/>
    </row>
    <row r="2" spans="2:9" ht="59.25" customHeight="1">
      <c r="B2" s="154" t="s">
        <v>65</v>
      </c>
      <c r="C2" s="154"/>
      <c r="D2" s="154"/>
      <c r="E2" s="154"/>
      <c r="F2" s="154"/>
      <c r="G2" s="154"/>
      <c r="H2" s="123"/>
      <c r="I2" s="123"/>
    </row>
    <row r="3" spans="1:8" ht="58.5" customHeight="1">
      <c r="A3" s="61"/>
      <c r="B3" s="154" t="s">
        <v>171</v>
      </c>
      <c r="C3" s="154"/>
      <c r="D3" s="154"/>
      <c r="E3" s="154"/>
      <c r="F3" s="154"/>
      <c r="G3" s="154"/>
      <c r="H3" s="110"/>
    </row>
    <row r="4" spans="2:8" ht="18" customHeight="1">
      <c r="B4" s="52"/>
      <c r="C4" s="52"/>
      <c r="D4" s="52"/>
      <c r="E4" s="52"/>
      <c r="F4" s="161" t="s">
        <v>172</v>
      </c>
      <c r="G4" s="161"/>
      <c r="H4" s="110"/>
    </row>
    <row r="5" spans="1:10" ht="13.5" customHeight="1">
      <c r="A5" s="155" t="s">
        <v>9</v>
      </c>
      <c r="B5" s="196"/>
      <c r="C5" s="196"/>
      <c r="D5" s="196"/>
      <c r="E5" s="196"/>
      <c r="F5" s="196"/>
      <c r="G5" s="196"/>
      <c r="H5" s="110"/>
      <c r="I5" s="111"/>
      <c r="J5" s="111"/>
    </row>
    <row r="6" spans="1:10" ht="28.5" customHeight="1">
      <c r="A6" s="157" t="s">
        <v>39</v>
      </c>
      <c r="B6" s="158"/>
      <c r="C6" s="158"/>
      <c r="D6" s="158"/>
      <c r="E6" s="158"/>
      <c r="F6" s="158"/>
      <c r="G6" s="158"/>
      <c r="H6" s="110"/>
      <c r="I6" s="112"/>
      <c r="J6" s="112"/>
    </row>
    <row r="7" spans="1:10" ht="18" customHeight="1">
      <c r="A7" s="159" t="s">
        <v>10</v>
      </c>
      <c r="B7" s="159"/>
      <c r="C7" s="159"/>
      <c r="D7" s="159"/>
      <c r="E7" s="159"/>
      <c r="F7" s="159"/>
      <c r="G7" s="159"/>
      <c r="H7" s="110"/>
      <c r="J7" s="113"/>
    </row>
    <row r="8" spans="1:10" ht="12.75">
      <c r="A8" s="7"/>
      <c r="B8" s="155" t="s">
        <v>53</v>
      </c>
      <c r="C8" s="155"/>
      <c r="D8" s="155"/>
      <c r="E8" s="155"/>
      <c r="F8" s="7"/>
      <c r="G8" s="7"/>
      <c r="H8" s="110"/>
      <c r="J8" s="114"/>
    </row>
    <row r="9" ht="11.25" customHeight="1" hidden="1">
      <c r="A9" s="2"/>
    </row>
    <row r="10" spans="1:9" ht="28.5" customHeight="1">
      <c r="A10" s="160" t="s">
        <v>173</v>
      </c>
      <c r="B10" s="160"/>
      <c r="C10" s="160"/>
      <c r="D10" s="160"/>
      <c r="E10" s="160"/>
      <c r="F10" s="160"/>
      <c r="G10" s="160"/>
      <c r="H10" s="115"/>
      <c r="I10" s="115"/>
    </row>
    <row r="11" spans="1:9" ht="19.5" customHeight="1">
      <c r="A11" s="198" t="s">
        <v>34</v>
      </c>
      <c r="B11" s="198"/>
      <c r="C11" s="198"/>
      <c r="D11" s="198"/>
      <c r="E11" s="198"/>
      <c r="F11" s="198"/>
      <c r="G11" s="198"/>
      <c r="H11" s="17"/>
      <c r="I11" s="17"/>
    </row>
    <row r="12" spans="1:9" ht="145.5" customHeight="1">
      <c r="A12" s="171" t="s">
        <v>276</v>
      </c>
      <c r="B12" s="171"/>
      <c r="C12" s="171"/>
      <c r="D12" s="171"/>
      <c r="E12" s="171"/>
      <c r="F12" s="171"/>
      <c r="G12" s="171"/>
      <c r="H12" s="16"/>
      <c r="I12" s="16"/>
    </row>
    <row r="13" spans="1:9" ht="12.75">
      <c r="A13" s="16" t="s">
        <v>11</v>
      </c>
      <c r="B13" s="17"/>
      <c r="C13" s="17"/>
      <c r="D13" s="17"/>
      <c r="E13" s="17"/>
      <c r="F13" s="17"/>
      <c r="G13" s="17"/>
      <c r="H13" s="17"/>
      <c r="I13" s="17"/>
    </row>
    <row r="14" spans="1:9" ht="12.75">
      <c r="A14" s="19" t="s">
        <v>4</v>
      </c>
      <c r="B14" s="17"/>
      <c r="C14" s="17"/>
      <c r="D14" s="25" t="s">
        <v>27</v>
      </c>
      <c r="E14" s="17"/>
      <c r="F14" s="17"/>
      <c r="G14" s="17"/>
      <c r="H14" s="17"/>
      <c r="I14" s="17"/>
    </row>
    <row r="15" spans="1:9" ht="34.5" customHeight="1">
      <c r="A15" s="18" t="s">
        <v>2</v>
      </c>
      <c r="B15" s="17"/>
      <c r="C15" s="17"/>
      <c r="D15" s="164" t="s">
        <v>25</v>
      </c>
      <c r="E15" s="164"/>
      <c r="F15" s="164"/>
      <c r="G15" s="164"/>
      <c r="H15" s="124"/>
      <c r="I15" s="17"/>
    </row>
    <row r="16" spans="1:9" ht="12.75">
      <c r="A16" s="18" t="s">
        <v>1</v>
      </c>
      <c r="B16" s="17"/>
      <c r="C16" s="17"/>
      <c r="D16" s="17" t="s">
        <v>28</v>
      </c>
      <c r="E16" s="17"/>
      <c r="F16" s="17"/>
      <c r="G16" s="17"/>
      <c r="H16" s="17"/>
      <c r="I16" s="17"/>
    </row>
    <row r="17" spans="1:9" ht="12.75">
      <c r="A17" s="18" t="s">
        <v>5</v>
      </c>
      <c r="B17" s="17"/>
      <c r="C17" s="17"/>
      <c r="D17" s="1" t="s">
        <v>3</v>
      </c>
      <c r="E17" s="17"/>
      <c r="F17" s="17"/>
      <c r="G17" s="17"/>
      <c r="H17" s="17"/>
      <c r="I17" s="17"/>
    </row>
    <row r="18" spans="1:9" ht="30.75" customHeight="1">
      <c r="A18" s="33" t="s">
        <v>16</v>
      </c>
      <c r="B18" s="171" t="s">
        <v>174</v>
      </c>
      <c r="C18" s="171"/>
      <c r="D18" s="171"/>
      <c r="E18" s="171"/>
      <c r="F18" s="171"/>
      <c r="G18" s="171"/>
      <c r="H18" s="116"/>
      <c r="I18" s="116"/>
    </row>
    <row r="19" spans="1:9" ht="103.5" customHeight="1">
      <c r="A19" s="34" t="s">
        <v>33</v>
      </c>
      <c r="B19" s="199" t="s">
        <v>285</v>
      </c>
      <c r="C19" s="199"/>
      <c r="D19" s="199"/>
      <c r="E19" s="199"/>
      <c r="F19" s="199"/>
      <c r="G19" s="199"/>
      <c r="H19" s="117"/>
      <c r="I19" s="117"/>
    </row>
    <row r="20" spans="1:9" ht="48.75" customHeight="1">
      <c r="A20" s="34" t="s">
        <v>24</v>
      </c>
      <c r="B20" s="171" t="s">
        <v>175</v>
      </c>
      <c r="C20" s="171"/>
      <c r="D20" s="171"/>
      <c r="E20" s="171"/>
      <c r="F20" s="171"/>
      <c r="G20" s="171"/>
      <c r="H20" s="58"/>
      <c r="I20" s="58"/>
    </row>
    <row r="21" ht="1.5" customHeight="1">
      <c r="A21" s="8"/>
    </row>
    <row r="22" spans="1:7" ht="15.75" customHeight="1">
      <c r="A22" s="190" t="s">
        <v>12</v>
      </c>
      <c r="B22" s="190"/>
      <c r="C22" s="190"/>
      <c r="D22" s="190"/>
      <c r="E22" s="190"/>
      <c r="F22" s="190"/>
      <c r="G22" s="190"/>
    </row>
    <row r="23" spans="1:7" ht="12.75" hidden="1">
      <c r="A23" s="27">
        <v>1</v>
      </c>
      <c r="B23" s="27">
        <v>2</v>
      </c>
      <c r="C23" s="27">
        <v>3</v>
      </c>
      <c r="D23" s="27">
        <v>4</v>
      </c>
      <c r="E23" s="27">
        <v>5</v>
      </c>
      <c r="F23" s="27">
        <v>6</v>
      </c>
      <c r="G23" s="27">
        <v>7</v>
      </c>
    </row>
    <row r="24" spans="1:7" ht="21" customHeight="1">
      <c r="A24" s="188" t="s">
        <v>13</v>
      </c>
      <c r="B24" s="192" t="s">
        <v>6</v>
      </c>
      <c r="C24" s="3" t="s">
        <v>22</v>
      </c>
      <c r="D24" s="3" t="s">
        <v>23</v>
      </c>
      <c r="E24" s="192" t="s">
        <v>0</v>
      </c>
      <c r="F24" s="192"/>
      <c r="G24" s="192"/>
    </row>
    <row r="25" spans="1:7" ht="12" customHeight="1">
      <c r="A25" s="189"/>
      <c r="B25" s="192"/>
      <c r="C25" s="4" t="s">
        <v>36</v>
      </c>
      <c r="D25" s="4" t="s">
        <v>38</v>
      </c>
      <c r="E25" s="4" t="s">
        <v>42</v>
      </c>
      <c r="F25" s="4" t="s">
        <v>81</v>
      </c>
      <c r="G25" s="129" t="s">
        <v>52</v>
      </c>
    </row>
    <row r="26" spans="1:7" ht="48" customHeight="1" hidden="1">
      <c r="A26" s="69" t="s">
        <v>176</v>
      </c>
      <c r="B26" s="3" t="s">
        <v>8</v>
      </c>
      <c r="C26" s="118"/>
      <c r="D26" s="118"/>
      <c r="E26" s="118"/>
      <c r="F26" s="118"/>
      <c r="G26" s="118"/>
    </row>
    <row r="27" spans="1:7" ht="27.75" customHeight="1">
      <c r="A27" s="69" t="s">
        <v>177</v>
      </c>
      <c r="B27" s="3" t="s">
        <v>8</v>
      </c>
      <c r="C27" s="118">
        <f>C90</f>
        <v>28075.2</v>
      </c>
      <c r="D27" s="118">
        <f>D90</f>
        <v>26370</v>
      </c>
      <c r="E27" s="118">
        <f>E90</f>
        <v>1358</v>
      </c>
      <c r="F27" s="118">
        <f>F90</f>
        <v>0</v>
      </c>
      <c r="G27" s="118">
        <f>G90</f>
        <v>0</v>
      </c>
    </row>
    <row r="28" spans="1:7" ht="25.5" customHeight="1">
      <c r="A28" s="69" t="s">
        <v>178</v>
      </c>
      <c r="B28" s="3" t="s">
        <v>8</v>
      </c>
      <c r="C28" s="125">
        <f>C142+C156</f>
        <v>3400</v>
      </c>
      <c r="D28" s="125">
        <f>D142+D156</f>
        <v>46320.7</v>
      </c>
      <c r="E28" s="125">
        <f>E142+E156</f>
        <v>111075.7</v>
      </c>
      <c r="F28" s="125">
        <f>F142+F156</f>
        <v>0</v>
      </c>
      <c r="G28" s="125">
        <f>G142+G156</f>
        <v>0</v>
      </c>
    </row>
    <row r="29" spans="1:7" ht="25.5">
      <c r="A29" s="69" t="s">
        <v>179</v>
      </c>
      <c r="B29" s="3" t="s">
        <v>8</v>
      </c>
      <c r="C29" s="125">
        <f>C155</f>
        <v>10220</v>
      </c>
      <c r="D29" s="125">
        <f>D155</f>
        <v>13590</v>
      </c>
      <c r="E29" s="125">
        <f>E155</f>
        <v>14405</v>
      </c>
      <c r="F29" s="125">
        <f>F155</f>
        <v>15270</v>
      </c>
      <c r="G29" s="125">
        <f>G155</f>
        <v>16186</v>
      </c>
    </row>
    <row r="30" spans="1:7" ht="36.75" customHeight="1">
      <c r="A30" s="24" t="s">
        <v>37</v>
      </c>
      <c r="B30" s="73" t="s">
        <v>8</v>
      </c>
      <c r="C30" s="21">
        <f>C27+C28+C29</f>
        <v>41695.2</v>
      </c>
      <c r="D30" s="21">
        <f>D27+D28+D29</f>
        <v>86280.7</v>
      </c>
      <c r="E30" s="21">
        <f>E27+E28+E29+E26</f>
        <v>126838.7</v>
      </c>
      <c r="F30" s="21">
        <f>F27+F28+F29</f>
        <v>15270</v>
      </c>
      <c r="G30" s="21">
        <f>G27+G28+G29</f>
        <v>16186</v>
      </c>
    </row>
    <row r="31" spans="1:7" ht="31.5" customHeight="1">
      <c r="A31" s="22" t="s">
        <v>21</v>
      </c>
      <c r="B31" s="47"/>
      <c r="C31" s="75"/>
      <c r="D31" s="120"/>
      <c r="E31" s="47"/>
      <c r="F31" s="47"/>
      <c r="G31" s="47"/>
    </row>
    <row r="32" spans="1:7" ht="17.25" customHeight="1">
      <c r="A32" s="77" t="s">
        <v>15</v>
      </c>
      <c r="B32" s="47"/>
      <c r="C32" s="75"/>
      <c r="D32" s="120"/>
      <c r="E32" s="47"/>
      <c r="F32" s="47"/>
      <c r="G32" s="47"/>
    </row>
    <row r="33" spans="1:7" ht="30" customHeight="1">
      <c r="A33" s="35" t="s">
        <v>17</v>
      </c>
      <c r="B33" s="170" t="s">
        <v>25</v>
      </c>
      <c r="C33" s="170"/>
      <c r="D33" s="170"/>
      <c r="E33" s="170"/>
      <c r="F33" s="170"/>
      <c r="G33" s="170"/>
    </row>
    <row r="34" spans="1:7" ht="15.75" customHeight="1">
      <c r="A34" s="35" t="s">
        <v>18</v>
      </c>
      <c r="B34" s="36" t="s">
        <v>3</v>
      </c>
      <c r="C34" s="78"/>
      <c r="D34" s="121"/>
      <c r="E34" s="80"/>
      <c r="F34" s="80"/>
      <c r="G34" s="80"/>
    </row>
    <row r="35" spans="1:7" ht="44.25" customHeight="1">
      <c r="A35" s="40" t="s">
        <v>19</v>
      </c>
      <c r="B35" s="171" t="s">
        <v>175</v>
      </c>
      <c r="C35" s="171"/>
      <c r="D35" s="171"/>
      <c r="E35" s="171"/>
      <c r="F35" s="171"/>
      <c r="G35" s="171"/>
    </row>
    <row r="36" spans="1:7" ht="12" customHeight="1">
      <c r="A36" s="81"/>
      <c r="B36" s="47"/>
      <c r="C36" s="75"/>
      <c r="D36" s="120"/>
      <c r="E36" s="47"/>
      <c r="F36" s="47"/>
      <c r="G36" s="47"/>
    </row>
    <row r="37" spans="1:7" ht="31.5" customHeight="1">
      <c r="A37" s="173" t="s">
        <v>7</v>
      </c>
      <c r="B37" s="173" t="s">
        <v>6</v>
      </c>
      <c r="C37" s="3" t="s">
        <v>22</v>
      </c>
      <c r="D37" s="3" t="s">
        <v>23</v>
      </c>
      <c r="E37" s="184" t="s">
        <v>0</v>
      </c>
      <c r="F37" s="185"/>
      <c r="G37" s="186"/>
    </row>
    <row r="38" spans="1:7" ht="31.5" customHeight="1">
      <c r="A38" s="174"/>
      <c r="B38" s="174"/>
      <c r="C38" s="4" t="s">
        <v>36</v>
      </c>
      <c r="D38" s="4" t="s">
        <v>38</v>
      </c>
      <c r="E38" s="4" t="s">
        <v>42</v>
      </c>
      <c r="F38" s="4" t="s">
        <v>81</v>
      </c>
      <c r="G38" s="4" t="s">
        <v>82</v>
      </c>
    </row>
    <row r="39" spans="1:7" ht="48.75" customHeight="1">
      <c r="A39" s="126" t="s">
        <v>180</v>
      </c>
      <c r="B39" s="4" t="s">
        <v>20</v>
      </c>
      <c r="C39" s="100">
        <f>C40+C41+C42</f>
        <v>172</v>
      </c>
      <c r="D39" s="100">
        <f>D40+D41+D42</f>
        <v>179</v>
      </c>
      <c r="E39" s="100">
        <f>E40+E41+E42</f>
        <v>0</v>
      </c>
      <c r="F39" s="100">
        <f>F40+F41+F42</f>
        <v>0</v>
      </c>
      <c r="G39" s="100">
        <f>G40+G41+G42</f>
        <v>0</v>
      </c>
    </row>
    <row r="40" spans="1:7" ht="31.5" customHeight="1">
      <c r="A40" s="127" t="s">
        <v>181</v>
      </c>
      <c r="B40" s="4" t="s">
        <v>20</v>
      </c>
      <c r="C40" s="128">
        <v>7</v>
      </c>
      <c r="D40" s="128">
        <v>11</v>
      </c>
      <c r="E40" s="128"/>
      <c r="F40" s="129"/>
      <c r="G40" s="129"/>
    </row>
    <row r="41" spans="1:7" ht="31.5" customHeight="1">
      <c r="A41" s="127" t="s">
        <v>182</v>
      </c>
      <c r="B41" s="4" t="s">
        <v>20</v>
      </c>
      <c r="C41" s="128">
        <v>10</v>
      </c>
      <c r="D41" s="128">
        <v>18</v>
      </c>
      <c r="E41" s="128"/>
      <c r="F41" s="129"/>
      <c r="G41" s="129"/>
    </row>
    <row r="42" spans="1:7" ht="31.5" customHeight="1">
      <c r="A42" s="127" t="s">
        <v>183</v>
      </c>
      <c r="B42" s="4" t="s">
        <v>20</v>
      </c>
      <c r="C42" s="128">
        <v>155</v>
      </c>
      <c r="D42" s="128">
        <v>150</v>
      </c>
      <c r="E42" s="128"/>
      <c r="F42" s="129"/>
      <c r="G42" s="129"/>
    </row>
    <row r="43" spans="1:7" ht="51">
      <c r="A43" s="5" t="s">
        <v>184</v>
      </c>
      <c r="B43" s="4" t="s">
        <v>20</v>
      </c>
      <c r="C43" s="100">
        <v>170</v>
      </c>
      <c r="D43" s="100">
        <v>107</v>
      </c>
      <c r="E43" s="100"/>
      <c r="F43" s="100"/>
      <c r="G43" s="100"/>
    </row>
    <row r="44" spans="1:7" ht="31.5" customHeight="1" hidden="1">
      <c r="A44" s="127" t="s">
        <v>185</v>
      </c>
      <c r="B44" s="4" t="s">
        <v>20</v>
      </c>
      <c r="C44" s="130"/>
      <c r="D44" s="130"/>
      <c r="E44" s="130"/>
      <c r="F44" s="129"/>
      <c r="G44" s="129"/>
    </row>
    <row r="45" spans="1:7" ht="31.5" customHeight="1" hidden="1">
      <c r="A45" s="127" t="s">
        <v>186</v>
      </c>
      <c r="B45" s="4" t="s">
        <v>20</v>
      </c>
      <c r="C45" s="130"/>
      <c r="D45" s="130"/>
      <c r="E45" s="130"/>
      <c r="F45" s="129"/>
      <c r="G45" s="129"/>
    </row>
    <row r="46" spans="1:7" ht="31.5" customHeight="1" hidden="1">
      <c r="A46" s="127" t="s">
        <v>187</v>
      </c>
      <c r="B46" s="4" t="s">
        <v>20</v>
      </c>
      <c r="C46" s="130"/>
      <c r="D46" s="130"/>
      <c r="E46" s="130"/>
      <c r="F46" s="129"/>
      <c r="G46" s="129"/>
    </row>
    <row r="47" spans="1:7" ht="31.5" customHeight="1" hidden="1">
      <c r="A47" s="127" t="s">
        <v>188</v>
      </c>
      <c r="B47" s="4" t="s">
        <v>20</v>
      </c>
      <c r="C47" s="130"/>
      <c r="D47" s="130"/>
      <c r="E47" s="130"/>
      <c r="F47" s="129"/>
      <c r="G47" s="129"/>
    </row>
    <row r="48" spans="1:7" ht="31.5" customHeight="1" hidden="1">
      <c r="A48" s="127" t="s">
        <v>189</v>
      </c>
      <c r="B48" s="4" t="s">
        <v>20</v>
      </c>
      <c r="C48" s="130"/>
      <c r="D48" s="130"/>
      <c r="E48" s="130"/>
      <c r="F48" s="129"/>
      <c r="G48" s="129"/>
    </row>
    <row r="49" spans="1:7" ht="31.5" customHeight="1" hidden="1">
      <c r="A49" s="127" t="s">
        <v>190</v>
      </c>
      <c r="B49" s="4" t="s">
        <v>20</v>
      </c>
      <c r="C49" s="130"/>
      <c r="D49" s="130"/>
      <c r="E49" s="130"/>
      <c r="F49" s="129"/>
      <c r="G49" s="129"/>
    </row>
    <row r="50" spans="1:7" ht="31.5" customHeight="1" hidden="1">
      <c r="A50" s="127" t="s">
        <v>191</v>
      </c>
      <c r="B50" s="4" t="s">
        <v>20</v>
      </c>
      <c r="C50" s="130"/>
      <c r="D50" s="130"/>
      <c r="E50" s="130"/>
      <c r="F50" s="129"/>
      <c r="G50" s="129"/>
    </row>
    <row r="51" spans="1:7" ht="31.5" customHeight="1" hidden="1">
      <c r="A51" s="127" t="s">
        <v>192</v>
      </c>
      <c r="B51" s="4" t="s">
        <v>20</v>
      </c>
      <c r="C51" s="130"/>
      <c r="D51" s="130"/>
      <c r="E51" s="130"/>
      <c r="F51" s="129"/>
      <c r="G51" s="129"/>
    </row>
    <row r="52" spans="1:7" ht="31.5" customHeight="1" hidden="1">
      <c r="A52" s="127" t="s">
        <v>193</v>
      </c>
      <c r="B52" s="4" t="s">
        <v>20</v>
      </c>
      <c r="C52" s="130"/>
      <c r="D52" s="130"/>
      <c r="E52" s="130"/>
      <c r="F52" s="129"/>
      <c r="G52" s="129"/>
    </row>
    <row r="53" spans="1:7" ht="31.5" customHeight="1">
      <c r="A53" s="5" t="s">
        <v>194</v>
      </c>
      <c r="B53" s="4" t="s">
        <v>20</v>
      </c>
      <c r="C53" s="130">
        <v>1</v>
      </c>
      <c r="D53" s="130">
        <v>2</v>
      </c>
      <c r="E53" s="130">
        <v>1</v>
      </c>
      <c r="F53" s="129"/>
      <c r="G53" s="129"/>
    </row>
    <row r="54" spans="1:7" ht="31.5" customHeight="1" hidden="1">
      <c r="A54" s="131" t="s">
        <v>195</v>
      </c>
      <c r="B54" s="132" t="s">
        <v>170</v>
      </c>
      <c r="C54" s="130"/>
      <c r="D54" s="130"/>
      <c r="E54" s="130"/>
      <c r="F54" s="129"/>
      <c r="G54" s="129"/>
    </row>
    <row r="55" spans="1:7" ht="31.5" customHeight="1">
      <c r="A55" s="5" t="s">
        <v>196</v>
      </c>
      <c r="B55" s="4" t="s">
        <v>20</v>
      </c>
      <c r="C55" s="130">
        <v>26</v>
      </c>
      <c r="D55" s="130">
        <v>32</v>
      </c>
      <c r="E55" s="130"/>
      <c r="F55" s="129"/>
      <c r="G55" s="129"/>
    </row>
    <row r="56" spans="1:7" ht="31.5" customHeight="1" hidden="1">
      <c r="A56" s="5"/>
      <c r="B56" s="4"/>
      <c r="C56" s="100"/>
      <c r="D56" s="100"/>
      <c r="E56" s="100"/>
      <c r="F56" s="129"/>
      <c r="G56" s="129"/>
    </row>
    <row r="57" spans="1:7" ht="10.5" customHeight="1">
      <c r="A57" s="30"/>
      <c r="B57" s="31"/>
      <c r="C57" s="32"/>
      <c r="D57" s="32"/>
      <c r="E57" s="32"/>
      <c r="F57" s="32"/>
      <c r="G57" s="32"/>
    </row>
    <row r="58" spans="1:7" ht="31.5" customHeight="1">
      <c r="A58" s="188" t="s">
        <v>14</v>
      </c>
      <c r="B58" s="173" t="s">
        <v>6</v>
      </c>
      <c r="C58" s="27" t="s">
        <v>22</v>
      </c>
      <c r="D58" s="27" t="s">
        <v>23</v>
      </c>
      <c r="E58" s="184" t="s">
        <v>0</v>
      </c>
      <c r="F58" s="185"/>
      <c r="G58" s="186"/>
    </row>
    <row r="59" spans="1:7" ht="31.5" customHeight="1">
      <c r="A59" s="189"/>
      <c r="B59" s="174"/>
      <c r="C59" s="4" t="s">
        <v>36</v>
      </c>
      <c r="D59" s="4" t="s">
        <v>38</v>
      </c>
      <c r="E59" s="4" t="s">
        <v>42</v>
      </c>
      <c r="F59" s="4" t="s">
        <v>81</v>
      </c>
      <c r="G59" s="4" t="s">
        <v>82</v>
      </c>
    </row>
    <row r="60" spans="1:7" ht="53.25" customHeight="1">
      <c r="A60" s="5" t="s">
        <v>197</v>
      </c>
      <c r="B60" s="3" t="s">
        <v>8</v>
      </c>
      <c r="C60" s="133">
        <f>C61+C62+C63</f>
        <v>16411.2</v>
      </c>
      <c r="D60" s="133">
        <f>D61+D62+D63+D64</f>
        <v>20068</v>
      </c>
      <c r="E60" s="133">
        <f>E61+E62+E63+E64</f>
        <v>1358</v>
      </c>
      <c r="F60" s="133">
        <f>F61+F62+F63</f>
        <v>0</v>
      </c>
      <c r="G60" s="133">
        <f>G61+G62+G63</f>
        <v>0</v>
      </c>
    </row>
    <row r="61" spans="1:7" ht="31.5" customHeight="1">
      <c r="A61" s="127" t="s">
        <v>198</v>
      </c>
      <c r="B61" s="3" t="s">
        <v>8</v>
      </c>
      <c r="C61" s="134">
        <v>1404.2</v>
      </c>
      <c r="D61" s="135">
        <v>1835</v>
      </c>
      <c r="E61" s="135"/>
      <c r="F61" s="20"/>
      <c r="G61" s="20"/>
    </row>
    <row r="62" spans="1:7" ht="31.5" customHeight="1">
      <c r="A62" s="127" t="s">
        <v>199</v>
      </c>
      <c r="B62" s="3" t="s">
        <v>8</v>
      </c>
      <c r="C62" s="134">
        <v>4282</v>
      </c>
      <c r="D62" s="135">
        <v>3604</v>
      </c>
      <c r="E62" s="135"/>
      <c r="F62" s="20"/>
      <c r="G62" s="20"/>
    </row>
    <row r="63" spans="1:7" ht="31.5" customHeight="1">
      <c r="A63" s="127" t="s">
        <v>200</v>
      </c>
      <c r="B63" s="3" t="s">
        <v>8</v>
      </c>
      <c r="C63" s="134">
        <v>10725</v>
      </c>
      <c r="D63" s="135">
        <v>8000</v>
      </c>
      <c r="E63" s="135"/>
      <c r="F63" s="20"/>
      <c r="G63" s="20"/>
    </row>
    <row r="64" spans="1:7" ht="31.5" customHeight="1">
      <c r="A64" s="5" t="s">
        <v>201</v>
      </c>
      <c r="B64" s="3" t="s">
        <v>8</v>
      </c>
      <c r="C64" s="20">
        <v>6254</v>
      </c>
      <c r="D64" s="20">
        <v>6629</v>
      </c>
      <c r="E64" s="20">
        <v>1358</v>
      </c>
      <c r="F64" s="20"/>
      <c r="G64" s="20"/>
    </row>
    <row r="65" spans="1:7" ht="31.5" customHeight="1">
      <c r="A65" s="136" t="s">
        <v>202</v>
      </c>
      <c r="B65" s="73" t="s">
        <v>8</v>
      </c>
      <c r="C65" s="137">
        <v>248</v>
      </c>
      <c r="D65" s="137">
        <v>320</v>
      </c>
      <c r="E65" s="137"/>
      <c r="F65" s="137">
        <f>F66+F67+F68+F69+F70+F71+F72+F73+F74+F75+F76+F77+F78+F79+F80+F81+F82+F83+F84+F85+F86+F87</f>
        <v>0</v>
      </c>
      <c r="G65" s="137">
        <f>G66+G67+G68+G69+G70+G71+G72+G73+G74+G75+G76+G77+G78+G79+G80+G81+G82+G83+G84+G85+G86+G87</f>
        <v>0</v>
      </c>
    </row>
    <row r="66" spans="1:7" ht="31.5" customHeight="1" hidden="1">
      <c r="A66" s="127" t="s">
        <v>203</v>
      </c>
      <c r="B66" s="3" t="s">
        <v>8</v>
      </c>
      <c r="C66" s="138"/>
      <c r="D66" s="139"/>
      <c r="E66" s="135"/>
      <c r="F66" s="20"/>
      <c r="G66" s="20"/>
    </row>
    <row r="67" spans="1:7" ht="31.5" customHeight="1" hidden="1">
      <c r="A67" s="127" t="s">
        <v>204</v>
      </c>
      <c r="B67" s="3" t="s">
        <v>8</v>
      </c>
      <c r="C67" s="138"/>
      <c r="D67" s="139"/>
      <c r="E67" s="135"/>
      <c r="F67" s="20"/>
      <c r="G67" s="20"/>
    </row>
    <row r="68" spans="1:7" ht="31.5" customHeight="1" hidden="1">
      <c r="A68" s="127" t="s">
        <v>205</v>
      </c>
      <c r="B68" s="3" t="s">
        <v>8</v>
      </c>
      <c r="C68" s="138"/>
      <c r="D68" s="139"/>
      <c r="E68" s="135"/>
      <c r="F68" s="20"/>
      <c r="G68" s="20"/>
    </row>
    <row r="69" spans="1:7" ht="31.5" customHeight="1" hidden="1">
      <c r="A69" s="127" t="s">
        <v>206</v>
      </c>
      <c r="B69" s="3" t="s">
        <v>8</v>
      </c>
      <c r="C69" s="138"/>
      <c r="D69" s="139"/>
      <c r="E69" s="135"/>
      <c r="F69" s="20"/>
      <c r="G69" s="20"/>
    </row>
    <row r="70" spans="1:7" ht="31.5" customHeight="1" hidden="1">
      <c r="A70" s="127" t="s">
        <v>207</v>
      </c>
      <c r="B70" s="3" t="s">
        <v>8</v>
      </c>
      <c r="C70" s="138"/>
      <c r="D70" s="139"/>
      <c r="E70" s="135"/>
      <c r="F70" s="20"/>
      <c r="G70" s="20"/>
    </row>
    <row r="71" spans="1:7" ht="31.5" customHeight="1" hidden="1">
      <c r="A71" s="127" t="s">
        <v>208</v>
      </c>
      <c r="B71" s="3" t="s">
        <v>8</v>
      </c>
      <c r="C71" s="138"/>
      <c r="D71" s="139"/>
      <c r="E71" s="135"/>
      <c r="F71" s="20"/>
      <c r="G71" s="20"/>
    </row>
    <row r="72" spans="1:7" ht="31.5" customHeight="1" hidden="1">
      <c r="A72" s="127" t="s">
        <v>209</v>
      </c>
      <c r="B72" s="3" t="s">
        <v>8</v>
      </c>
      <c r="C72" s="138"/>
      <c r="D72" s="139"/>
      <c r="E72" s="135"/>
      <c r="F72" s="20"/>
      <c r="G72" s="20"/>
    </row>
    <row r="73" spans="1:7" ht="31.5" customHeight="1" hidden="1">
      <c r="A73" s="127" t="s">
        <v>210</v>
      </c>
      <c r="B73" s="3" t="s">
        <v>8</v>
      </c>
      <c r="C73" s="138"/>
      <c r="D73" s="139"/>
      <c r="E73" s="135"/>
      <c r="F73" s="20"/>
      <c r="G73" s="20"/>
    </row>
    <row r="74" spans="1:7" ht="31.5" customHeight="1" hidden="1">
      <c r="A74" s="127" t="s">
        <v>211</v>
      </c>
      <c r="B74" s="3" t="s">
        <v>8</v>
      </c>
      <c r="C74" s="138"/>
      <c r="D74" s="139"/>
      <c r="E74" s="135"/>
      <c r="F74" s="20"/>
      <c r="G74" s="20"/>
    </row>
    <row r="75" spans="1:7" ht="31.5" customHeight="1" hidden="1">
      <c r="A75" s="127" t="s">
        <v>212</v>
      </c>
      <c r="B75" s="3" t="s">
        <v>8</v>
      </c>
      <c r="C75" s="125"/>
      <c r="D75" s="140"/>
      <c r="E75" s="135"/>
      <c r="F75" s="20"/>
      <c r="G75" s="20"/>
    </row>
    <row r="76" spans="1:7" ht="31.5" customHeight="1" hidden="1">
      <c r="A76" s="127" t="s">
        <v>213</v>
      </c>
      <c r="B76" s="3" t="s">
        <v>8</v>
      </c>
      <c r="C76" s="125"/>
      <c r="D76" s="140"/>
      <c r="E76" s="135"/>
      <c r="F76" s="20"/>
      <c r="G76" s="20"/>
    </row>
    <row r="77" spans="1:7" ht="31.5" customHeight="1" hidden="1">
      <c r="A77" s="127" t="s">
        <v>214</v>
      </c>
      <c r="B77" s="3" t="s">
        <v>8</v>
      </c>
      <c r="C77" s="125"/>
      <c r="D77" s="140"/>
      <c r="E77" s="135"/>
      <c r="F77" s="20"/>
      <c r="G77" s="20"/>
    </row>
    <row r="78" spans="1:7" ht="31.5" customHeight="1" hidden="1">
      <c r="A78" s="127" t="s">
        <v>215</v>
      </c>
      <c r="B78" s="3" t="s">
        <v>8</v>
      </c>
      <c r="C78" s="125"/>
      <c r="D78" s="140"/>
      <c r="E78" s="135"/>
      <c r="F78" s="20"/>
      <c r="G78" s="20"/>
    </row>
    <row r="79" spans="1:7" ht="31.5" customHeight="1" hidden="1">
      <c r="A79" s="127" t="s">
        <v>216</v>
      </c>
      <c r="B79" s="3" t="s">
        <v>8</v>
      </c>
      <c r="C79" s="125"/>
      <c r="D79" s="140"/>
      <c r="E79" s="135"/>
      <c r="F79" s="20"/>
      <c r="G79" s="20"/>
    </row>
    <row r="80" spans="1:7" ht="31.5" customHeight="1" hidden="1">
      <c r="A80" s="127" t="s">
        <v>217</v>
      </c>
      <c r="B80" s="3" t="s">
        <v>8</v>
      </c>
      <c r="C80" s="125"/>
      <c r="D80" s="140"/>
      <c r="E80" s="135"/>
      <c r="F80" s="20"/>
      <c r="G80" s="20"/>
    </row>
    <row r="81" spans="1:7" ht="31.5" customHeight="1" hidden="1">
      <c r="A81" s="127" t="s">
        <v>218</v>
      </c>
      <c r="B81" s="3" t="s">
        <v>8</v>
      </c>
      <c r="C81" s="125"/>
      <c r="D81" s="140"/>
      <c r="E81" s="135"/>
      <c r="F81" s="20"/>
      <c r="G81" s="20"/>
    </row>
    <row r="82" spans="1:7" ht="31.5" customHeight="1" hidden="1">
      <c r="A82" s="127" t="s">
        <v>219</v>
      </c>
      <c r="B82" s="3" t="s">
        <v>8</v>
      </c>
      <c r="C82" s="125"/>
      <c r="D82" s="140"/>
      <c r="E82" s="135"/>
      <c r="F82" s="20"/>
      <c r="G82" s="20"/>
    </row>
    <row r="83" spans="1:7" ht="31.5" customHeight="1" hidden="1">
      <c r="A83" s="127" t="s">
        <v>220</v>
      </c>
      <c r="B83" s="3" t="s">
        <v>8</v>
      </c>
      <c r="C83" s="125"/>
      <c r="D83" s="140"/>
      <c r="E83" s="135"/>
      <c r="F83" s="20"/>
      <c r="G83" s="20"/>
    </row>
    <row r="84" spans="1:7" ht="31.5" customHeight="1" hidden="1">
      <c r="A84" s="127" t="s">
        <v>221</v>
      </c>
      <c r="B84" s="3" t="s">
        <v>8</v>
      </c>
      <c r="C84" s="125"/>
      <c r="D84" s="140"/>
      <c r="E84" s="135"/>
      <c r="F84" s="20"/>
      <c r="G84" s="20"/>
    </row>
    <row r="85" spans="1:7" ht="31.5" customHeight="1" hidden="1">
      <c r="A85" s="127" t="s">
        <v>222</v>
      </c>
      <c r="B85" s="3" t="s">
        <v>8</v>
      </c>
      <c r="C85" s="125"/>
      <c r="D85" s="140"/>
      <c r="E85" s="135"/>
      <c r="F85" s="20"/>
      <c r="G85" s="20"/>
    </row>
    <row r="86" spans="1:7" ht="31.5" customHeight="1" hidden="1">
      <c r="A86" s="127" t="s">
        <v>223</v>
      </c>
      <c r="B86" s="3" t="s">
        <v>8</v>
      </c>
      <c r="C86" s="125"/>
      <c r="D86" s="140"/>
      <c r="E86" s="135"/>
      <c r="F86" s="20"/>
      <c r="G86" s="20"/>
    </row>
    <row r="87" spans="1:7" ht="31.5" customHeight="1" hidden="1">
      <c r="A87" s="127" t="s">
        <v>224</v>
      </c>
      <c r="B87" s="3" t="s">
        <v>8</v>
      </c>
      <c r="C87" s="125"/>
      <c r="D87" s="140"/>
      <c r="E87" s="135"/>
      <c r="F87" s="20"/>
      <c r="G87" s="20"/>
    </row>
    <row r="88" spans="1:7" ht="31.5" customHeight="1" hidden="1">
      <c r="A88" s="5" t="s">
        <v>225</v>
      </c>
      <c r="B88" s="3" t="s">
        <v>8</v>
      </c>
      <c r="C88" s="20">
        <v>0</v>
      </c>
      <c r="D88" s="20">
        <v>0</v>
      </c>
      <c r="E88" s="20"/>
      <c r="F88" s="20"/>
      <c r="G88" s="20"/>
    </row>
    <row r="89" spans="1:7" ht="31.5" customHeight="1">
      <c r="A89" s="5" t="s">
        <v>226</v>
      </c>
      <c r="B89" s="3" t="s">
        <v>8</v>
      </c>
      <c r="C89" s="20">
        <v>5162</v>
      </c>
      <c r="D89" s="20">
        <v>5982</v>
      </c>
      <c r="E89" s="20"/>
      <c r="F89" s="20"/>
      <c r="G89" s="20"/>
    </row>
    <row r="90" spans="1:7" ht="57.75" customHeight="1">
      <c r="A90" s="24" t="s">
        <v>70</v>
      </c>
      <c r="B90" s="73" t="s">
        <v>8</v>
      </c>
      <c r="C90" s="21">
        <f>C60+C65+C88+C89+C64</f>
        <v>28075.2</v>
      </c>
      <c r="D90" s="21">
        <f>D60+D65+D89</f>
        <v>26370</v>
      </c>
      <c r="E90" s="21">
        <f>E60+E65+E89</f>
        <v>1358</v>
      </c>
      <c r="F90" s="21">
        <f>F60+F65+F88+F89+F64</f>
        <v>0</v>
      </c>
      <c r="G90" s="21">
        <f>G60+G65+G88+G89+G64</f>
        <v>0</v>
      </c>
    </row>
    <row r="91" spans="1:7" ht="23.25" customHeight="1">
      <c r="A91" s="22" t="s">
        <v>227</v>
      </c>
      <c r="B91" s="47"/>
      <c r="C91" s="75"/>
      <c r="D91" s="120"/>
      <c r="E91" s="47"/>
      <c r="F91" s="47"/>
      <c r="G91" s="47"/>
    </row>
    <row r="92" spans="1:7" ht="14.25" customHeight="1">
      <c r="A92" s="77" t="s">
        <v>15</v>
      </c>
      <c r="B92" s="47"/>
      <c r="C92" s="75"/>
      <c r="D92" s="120"/>
      <c r="E92" s="47"/>
      <c r="F92" s="47"/>
      <c r="G92" s="47"/>
    </row>
    <row r="93" spans="1:7" ht="27" customHeight="1">
      <c r="A93" s="35" t="s">
        <v>17</v>
      </c>
      <c r="B93" s="170" t="s">
        <v>25</v>
      </c>
      <c r="C93" s="170"/>
      <c r="D93" s="170"/>
      <c r="E93" s="170"/>
      <c r="F93" s="170"/>
      <c r="G93" s="170"/>
    </row>
    <row r="94" spans="1:7" ht="15" customHeight="1">
      <c r="A94" s="35" t="s">
        <v>18</v>
      </c>
      <c r="B94" s="36" t="s">
        <v>3</v>
      </c>
      <c r="C94" s="78"/>
      <c r="D94" s="121"/>
      <c r="E94" s="80"/>
      <c r="F94" s="80"/>
      <c r="G94" s="80"/>
    </row>
    <row r="95" spans="1:7" ht="65.25" customHeight="1">
      <c r="A95" s="40" t="s">
        <v>19</v>
      </c>
      <c r="B95" s="171" t="s">
        <v>247</v>
      </c>
      <c r="C95" s="171"/>
      <c r="D95" s="171"/>
      <c r="E95" s="171"/>
      <c r="F95" s="171"/>
      <c r="G95" s="171"/>
    </row>
    <row r="96" ht="11.25" customHeight="1"/>
    <row r="97" spans="1:7" ht="36.75" customHeight="1">
      <c r="A97" s="173" t="s">
        <v>7</v>
      </c>
      <c r="B97" s="192" t="s">
        <v>6</v>
      </c>
      <c r="C97" s="3" t="s">
        <v>22</v>
      </c>
      <c r="D97" s="3" t="s">
        <v>23</v>
      </c>
      <c r="E97" s="192" t="s">
        <v>0</v>
      </c>
      <c r="F97" s="192"/>
      <c r="G97" s="192"/>
    </row>
    <row r="98" spans="1:7" ht="27" customHeight="1">
      <c r="A98" s="174"/>
      <c r="B98" s="192"/>
      <c r="C98" s="4" t="s">
        <v>36</v>
      </c>
      <c r="D98" s="4" t="s">
        <v>38</v>
      </c>
      <c r="E98" s="4" t="s">
        <v>42</v>
      </c>
      <c r="F98" s="4" t="s">
        <v>81</v>
      </c>
      <c r="G98" s="4" t="s">
        <v>82</v>
      </c>
    </row>
    <row r="99" spans="1:7" s="142" customFormat="1" ht="27" customHeight="1">
      <c r="A99" s="23" t="s">
        <v>195</v>
      </c>
      <c r="B99" s="28" t="s">
        <v>170</v>
      </c>
      <c r="C99" s="141">
        <v>2</v>
      </c>
      <c r="D99" s="141">
        <v>2</v>
      </c>
      <c r="E99" s="141"/>
      <c r="F99" s="141"/>
      <c r="G99" s="141"/>
    </row>
    <row r="100" spans="1:7" s="142" customFormat="1" ht="36.75" customHeight="1">
      <c r="A100" s="23" t="s">
        <v>228</v>
      </c>
      <c r="B100" s="28" t="s">
        <v>93</v>
      </c>
      <c r="C100" s="141"/>
      <c r="D100" s="141">
        <f>SUM(D101:D105)</f>
        <v>378</v>
      </c>
      <c r="E100" s="141">
        <f>SUM(E101:E105)</f>
        <v>365</v>
      </c>
      <c r="F100" s="141"/>
      <c r="G100" s="141"/>
    </row>
    <row r="101" spans="1:7" ht="15.75" customHeight="1">
      <c r="A101" s="143" t="s">
        <v>229</v>
      </c>
      <c r="B101" s="132" t="s">
        <v>93</v>
      </c>
      <c r="C101" s="42"/>
      <c r="D101" s="42">
        <v>10</v>
      </c>
      <c r="E101" s="42">
        <v>34</v>
      </c>
      <c r="F101" s="42"/>
      <c r="G101" s="42"/>
    </row>
    <row r="102" spans="1:7" ht="19.5" customHeight="1">
      <c r="A102" s="143" t="s">
        <v>230</v>
      </c>
      <c r="B102" s="132" t="s">
        <v>93</v>
      </c>
      <c r="C102" s="42"/>
      <c r="D102" s="42">
        <v>15</v>
      </c>
      <c r="E102" s="42">
        <v>24</v>
      </c>
      <c r="F102" s="42"/>
      <c r="G102" s="42"/>
    </row>
    <row r="103" spans="1:7" ht="27.75" customHeight="1">
      <c r="A103" s="143" t="s">
        <v>231</v>
      </c>
      <c r="B103" s="132" t="s">
        <v>93</v>
      </c>
      <c r="C103" s="42"/>
      <c r="D103" s="42">
        <v>201</v>
      </c>
      <c r="E103" s="42">
        <f>45+14</f>
        <v>59</v>
      </c>
      <c r="F103" s="42"/>
      <c r="G103" s="42"/>
    </row>
    <row r="104" spans="1:7" ht="27" customHeight="1">
      <c r="A104" s="143" t="s">
        <v>232</v>
      </c>
      <c r="B104" s="132" t="s">
        <v>93</v>
      </c>
      <c r="C104" s="42"/>
      <c r="D104" s="42">
        <v>16</v>
      </c>
      <c r="E104" s="42">
        <f>8+10</f>
        <v>18</v>
      </c>
      <c r="F104" s="42"/>
      <c r="G104" s="42"/>
    </row>
    <row r="105" spans="1:7" ht="26.25" customHeight="1">
      <c r="A105" s="147" t="s">
        <v>233</v>
      </c>
      <c r="B105" s="132" t="s">
        <v>93</v>
      </c>
      <c r="C105" s="42"/>
      <c r="D105" s="42">
        <v>136</v>
      </c>
      <c r="E105" s="42">
        <v>230</v>
      </c>
      <c r="F105" s="42"/>
      <c r="G105" s="42"/>
    </row>
    <row r="106" spans="1:7" ht="63.75">
      <c r="A106" s="144" t="s">
        <v>234</v>
      </c>
      <c r="B106" s="132" t="s">
        <v>93</v>
      </c>
      <c r="C106" s="4"/>
      <c r="D106" s="4"/>
      <c r="E106" s="4">
        <v>63</v>
      </c>
      <c r="F106" s="4"/>
      <c r="G106" s="4"/>
    </row>
    <row r="107" spans="1:7" ht="51">
      <c r="A107" s="126" t="s">
        <v>180</v>
      </c>
      <c r="B107" s="4" t="s">
        <v>20</v>
      </c>
      <c r="C107" s="100">
        <f>C108+C109+C110</f>
        <v>0</v>
      </c>
      <c r="D107" s="100">
        <f>D108+D109+D110</f>
        <v>0</v>
      </c>
      <c r="E107" s="100">
        <f>E108+E109+E110</f>
        <v>193</v>
      </c>
      <c r="F107" s="100">
        <f>F108+F109+F110</f>
        <v>0</v>
      </c>
      <c r="G107" s="100">
        <f>G108+G109+G110</f>
        <v>0</v>
      </c>
    </row>
    <row r="108" spans="1:7" ht="36.75" customHeight="1">
      <c r="A108" s="127" t="s">
        <v>181</v>
      </c>
      <c r="B108" s="4" t="s">
        <v>20</v>
      </c>
      <c r="C108" s="128"/>
      <c r="D108" s="128"/>
      <c r="E108" s="128">
        <f>9+4</f>
        <v>13</v>
      </c>
      <c r="F108" s="129"/>
      <c r="G108" s="129"/>
    </row>
    <row r="109" spans="1:7" ht="36.75" customHeight="1">
      <c r="A109" s="127" t="s">
        <v>182</v>
      </c>
      <c r="B109" s="4" t="s">
        <v>20</v>
      </c>
      <c r="C109" s="128"/>
      <c r="D109" s="128"/>
      <c r="E109" s="128">
        <f>7+6</f>
        <v>13</v>
      </c>
      <c r="F109" s="129"/>
      <c r="G109" s="129"/>
    </row>
    <row r="110" spans="1:7" ht="36" customHeight="1">
      <c r="A110" s="127" t="s">
        <v>183</v>
      </c>
      <c r="B110" s="4" t="s">
        <v>20</v>
      </c>
      <c r="C110" s="128"/>
      <c r="D110" s="128"/>
      <c r="E110" s="128">
        <f>82+85</f>
        <v>167</v>
      </c>
      <c r="F110" s="129"/>
      <c r="G110" s="129"/>
    </row>
    <row r="111" spans="1:7" s="142" customFormat="1" ht="36.75" customHeight="1" hidden="1">
      <c r="A111" s="5" t="s">
        <v>184</v>
      </c>
      <c r="B111" s="4" t="s">
        <v>20</v>
      </c>
      <c r="C111" s="100"/>
      <c r="D111" s="100"/>
      <c r="E111" s="100"/>
      <c r="F111" s="100"/>
      <c r="G111" s="100"/>
    </row>
    <row r="112" spans="1:7" ht="26.25" customHeight="1" hidden="1">
      <c r="A112" s="127" t="s">
        <v>185</v>
      </c>
      <c r="B112" s="4" t="s">
        <v>20</v>
      </c>
      <c r="C112" s="130"/>
      <c r="D112" s="130"/>
      <c r="E112" s="130"/>
      <c r="F112" s="129"/>
      <c r="G112" s="129"/>
    </row>
    <row r="113" spans="1:7" ht="26.25" customHeight="1" hidden="1">
      <c r="A113" s="127" t="s">
        <v>186</v>
      </c>
      <c r="B113" s="4" t="s">
        <v>20</v>
      </c>
      <c r="C113" s="130"/>
      <c r="D113" s="130"/>
      <c r="E113" s="130"/>
      <c r="F113" s="129"/>
      <c r="G113" s="129"/>
    </row>
    <row r="114" spans="1:7" ht="3" customHeight="1" hidden="1">
      <c r="A114" s="127" t="s">
        <v>187</v>
      </c>
      <c r="B114" s="4" t="s">
        <v>20</v>
      </c>
      <c r="C114" s="130"/>
      <c r="D114" s="130"/>
      <c r="E114" s="130"/>
      <c r="F114" s="129"/>
      <c r="G114" s="129"/>
    </row>
    <row r="115" spans="1:7" ht="26.25" customHeight="1" hidden="1">
      <c r="A115" s="127" t="s">
        <v>188</v>
      </c>
      <c r="B115" s="4" t="s">
        <v>20</v>
      </c>
      <c r="C115" s="130"/>
      <c r="D115" s="130"/>
      <c r="E115" s="130"/>
      <c r="F115" s="129"/>
      <c r="G115" s="129"/>
    </row>
    <row r="116" spans="1:7" ht="26.25" customHeight="1" hidden="1">
      <c r="A116" s="127" t="s">
        <v>189</v>
      </c>
      <c r="B116" s="4" t="s">
        <v>20</v>
      </c>
      <c r="C116" s="130"/>
      <c r="D116" s="130"/>
      <c r="E116" s="130"/>
      <c r="F116" s="129"/>
      <c r="G116" s="129"/>
    </row>
    <row r="117" spans="1:7" ht="28.5" customHeight="1" hidden="1">
      <c r="A117" s="127" t="s">
        <v>190</v>
      </c>
      <c r="B117" s="4" t="s">
        <v>20</v>
      </c>
      <c r="C117" s="130"/>
      <c r="D117" s="130"/>
      <c r="E117" s="130"/>
      <c r="F117" s="129"/>
      <c r="G117" s="129"/>
    </row>
    <row r="118" spans="1:7" ht="13.5" customHeight="1" hidden="1">
      <c r="A118" s="127" t="s">
        <v>191</v>
      </c>
      <c r="B118" s="4" t="s">
        <v>20</v>
      </c>
      <c r="C118" s="130"/>
      <c r="D118" s="130"/>
      <c r="E118" s="130"/>
      <c r="F118" s="129"/>
      <c r="G118" s="129"/>
    </row>
    <row r="119" spans="1:7" ht="26.25" customHeight="1" hidden="1">
      <c r="A119" s="127" t="s">
        <v>192</v>
      </c>
      <c r="B119" s="4" t="s">
        <v>20</v>
      </c>
      <c r="C119" s="130"/>
      <c r="D119" s="130"/>
      <c r="E119" s="130"/>
      <c r="F119" s="129"/>
      <c r="G119" s="129"/>
    </row>
    <row r="120" spans="1:7" ht="38.25" hidden="1">
      <c r="A120" s="127" t="s">
        <v>193</v>
      </c>
      <c r="B120" s="4" t="s">
        <v>20</v>
      </c>
      <c r="C120" s="130"/>
      <c r="D120" s="130"/>
      <c r="E120" s="130"/>
      <c r="F120" s="129"/>
      <c r="G120" s="129"/>
    </row>
    <row r="121" spans="1:7" ht="25.5" customHeight="1">
      <c r="A121" s="5" t="s">
        <v>194</v>
      </c>
      <c r="B121" s="4" t="s">
        <v>20</v>
      </c>
      <c r="C121" s="130"/>
      <c r="D121" s="130"/>
      <c r="E121" s="130">
        <v>1</v>
      </c>
      <c r="F121" s="129"/>
      <c r="G121" s="129"/>
    </row>
    <row r="122" spans="1:7" ht="25.5" hidden="1">
      <c r="A122" s="131" t="s">
        <v>195</v>
      </c>
      <c r="B122" s="132" t="s">
        <v>170</v>
      </c>
      <c r="C122" s="130"/>
      <c r="D122" s="130"/>
      <c r="E122" s="130"/>
      <c r="F122" s="129"/>
      <c r="G122" s="129"/>
    </row>
    <row r="123" spans="1:7" ht="24" customHeight="1">
      <c r="A123" s="5" t="s">
        <v>196</v>
      </c>
      <c r="B123" s="4" t="s">
        <v>20</v>
      </c>
      <c r="C123" s="130"/>
      <c r="D123" s="130"/>
      <c r="E123" s="130">
        <f>15+20</f>
        <v>35</v>
      </c>
      <c r="F123" s="129"/>
      <c r="G123" s="129"/>
    </row>
    <row r="124" spans="1:7" ht="12.75" hidden="1">
      <c r="A124" s="131"/>
      <c r="B124" s="4" t="s">
        <v>20</v>
      </c>
      <c r="C124" s="42"/>
      <c r="D124" s="42"/>
      <c r="E124" s="42"/>
      <c r="F124" s="42"/>
      <c r="G124" s="42"/>
    </row>
    <row r="125" spans="1:7" ht="25.5">
      <c r="A125" s="92" t="s">
        <v>235</v>
      </c>
      <c r="B125" s="4" t="s">
        <v>20</v>
      </c>
      <c r="C125" s="102"/>
      <c r="D125" s="102"/>
      <c r="E125" s="102">
        <f>E100+E106+E107+E121+E123</f>
        <v>657</v>
      </c>
      <c r="F125" s="102"/>
      <c r="G125" s="102"/>
    </row>
    <row r="126" spans="1:7" ht="38.25">
      <c r="A126" s="197" t="s">
        <v>14</v>
      </c>
      <c r="B126" s="174" t="s">
        <v>6</v>
      </c>
      <c r="C126" s="27" t="s">
        <v>22</v>
      </c>
      <c r="D126" s="27" t="s">
        <v>23</v>
      </c>
      <c r="E126" s="174" t="s">
        <v>0</v>
      </c>
      <c r="F126" s="174"/>
      <c r="G126" s="174"/>
    </row>
    <row r="127" spans="1:7" ht="12.75">
      <c r="A127" s="189"/>
      <c r="B127" s="192"/>
      <c r="C127" s="4" t="s">
        <v>36</v>
      </c>
      <c r="D127" s="4" t="s">
        <v>38</v>
      </c>
      <c r="E127" s="4" t="s">
        <v>42</v>
      </c>
      <c r="F127" s="4" t="s">
        <v>81</v>
      </c>
      <c r="G127" s="4" t="s">
        <v>82</v>
      </c>
    </row>
    <row r="128" spans="1:7" ht="38.25">
      <c r="A128" s="5" t="s">
        <v>225</v>
      </c>
      <c r="B128" s="3" t="s">
        <v>8</v>
      </c>
      <c r="C128" s="20">
        <v>3400</v>
      </c>
      <c r="D128" s="20">
        <v>3620</v>
      </c>
      <c r="E128" s="20"/>
      <c r="F128" s="20"/>
      <c r="G128" s="20"/>
    </row>
    <row r="129" spans="1:7" ht="38.25">
      <c r="A129" s="23" t="s">
        <v>236</v>
      </c>
      <c r="B129" s="3" t="s">
        <v>8</v>
      </c>
      <c r="C129" s="141"/>
      <c r="D129" s="141">
        <f>SUM(D130:D134)</f>
        <v>42700.7</v>
      </c>
      <c r="E129" s="145">
        <f>SUM(E130:E134)</f>
        <v>40935.7</v>
      </c>
      <c r="F129" s="141"/>
      <c r="G129" s="141"/>
    </row>
    <row r="130" spans="1:7" ht="12.75">
      <c r="A130" s="143" t="s">
        <v>229</v>
      </c>
      <c r="B130" s="3" t="s">
        <v>8</v>
      </c>
      <c r="C130" s="42"/>
      <c r="D130" s="146">
        <v>798</v>
      </c>
      <c r="E130" s="146">
        <v>1765</v>
      </c>
      <c r="F130" s="42"/>
      <c r="G130" s="42"/>
    </row>
    <row r="131" spans="1:7" ht="12.75">
      <c r="A131" s="143" t="s">
        <v>230</v>
      </c>
      <c r="B131" s="3" t="s">
        <v>8</v>
      </c>
      <c r="C131" s="42"/>
      <c r="D131" s="146">
        <v>3865</v>
      </c>
      <c r="E131" s="146">
        <v>3961</v>
      </c>
      <c r="F131" s="42"/>
      <c r="G131" s="42"/>
    </row>
    <row r="132" spans="1:7" ht="25.5">
      <c r="A132" s="143" t="s">
        <v>231</v>
      </c>
      <c r="B132" s="3" t="s">
        <v>8</v>
      </c>
      <c r="C132" s="42"/>
      <c r="D132" s="146">
        <v>13119.7</v>
      </c>
      <c r="E132" s="146">
        <v>7422</v>
      </c>
      <c r="F132" s="42"/>
      <c r="G132" s="42"/>
    </row>
    <row r="133" spans="1:7" ht="25.5">
      <c r="A133" s="143" t="s">
        <v>232</v>
      </c>
      <c r="B133" s="3" t="s">
        <v>8</v>
      </c>
      <c r="C133" s="42"/>
      <c r="D133" s="146">
        <v>2560</v>
      </c>
      <c r="E133" s="146">
        <f>1000</f>
        <v>1000</v>
      </c>
      <c r="F133" s="42"/>
      <c r="G133" s="42"/>
    </row>
    <row r="134" spans="1:7" ht="24.75" customHeight="1">
      <c r="A134" s="147" t="s">
        <v>233</v>
      </c>
      <c r="B134" s="3" t="s">
        <v>8</v>
      </c>
      <c r="C134" s="42"/>
      <c r="D134" s="146">
        <v>22358</v>
      </c>
      <c r="E134" s="146">
        <f>25480+1307.7</f>
        <v>26787.7</v>
      </c>
      <c r="F134" s="42"/>
      <c r="G134" s="42"/>
    </row>
    <row r="135" spans="1:7" ht="85.5" customHeight="1">
      <c r="A135" s="144" t="s">
        <v>237</v>
      </c>
      <c r="B135" s="73" t="s">
        <v>8</v>
      </c>
      <c r="C135" s="93"/>
      <c r="D135" s="93"/>
      <c r="E135" s="21">
        <v>21719</v>
      </c>
      <c r="F135" s="93"/>
      <c r="G135" s="93"/>
    </row>
    <row r="136" spans="1:7" ht="47.25" customHeight="1">
      <c r="A136" s="5" t="s">
        <v>197</v>
      </c>
      <c r="B136" s="3" t="s">
        <v>8</v>
      </c>
      <c r="C136" s="133">
        <f>C137+C138+C139</f>
        <v>0</v>
      </c>
      <c r="D136" s="133">
        <f>D137+D138+D139+D140</f>
        <v>0</v>
      </c>
      <c r="E136" s="133">
        <f>E137+E138+E139</f>
        <v>38880</v>
      </c>
      <c r="F136" s="133">
        <f>F137+F138+F139</f>
        <v>0</v>
      </c>
      <c r="G136" s="133">
        <f>G137+G138+G139</f>
        <v>0</v>
      </c>
    </row>
    <row r="137" spans="1:7" ht="34.5" customHeight="1">
      <c r="A137" s="127" t="s">
        <v>198</v>
      </c>
      <c r="B137" s="3" t="s">
        <v>8</v>
      </c>
      <c r="C137" s="134"/>
      <c r="D137" s="135"/>
      <c r="E137" s="135">
        <f>2604+2100</f>
        <v>4704</v>
      </c>
      <c r="F137" s="20"/>
      <c r="G137" s="20"/>
    </row>
    <row r="138" spans="1:7" ht="21" customHeight="1">
      <c r="A138" s="127" t="s">
        <v>199</v>
      </c>
      <c r="B138" s="3" t="s">
        <v>8</v>
      </c>
      <c r="C138" s="134"/>
      <c r="D138" s="135"/>
      <c r="E138" s="135">
        <f>6026-664.3</f>
        <v>5361.7</v>
      </c>
      <c r="F138" s="20"/>
      <c r="G138" s="20"/>
    </row>
    <row r="139" spans="1:7" ht="31.5" customHeight="1">
      <c r="A139" s="127" t="s">
        <v>200</v>
      </c>
      <c r="B139" s="3" t="s">
        <v>8</v>
      </c>
      <c r="C139" s="134"/>
      <c r="D139" s="135"/>
      <c r="E139" s="135">
        <f>14627+14187.3</f>
        <v>28814.3</v>
      </c>
      <c r="F139" s="20"/>
      <c r="G139" s="20"/>
    </row>
    <row r="140" spans="1:7" ht="33.75" customHeight="1">
      <c r="A140" s="148" t="s">
        <v>201</v>
      </c>
      <c r="B140" s="73" t="s">
        <v>8</v>
      </c>
      <c r="C140" s="21"/>
      <c r="D140" s="21"/>
      <c r="E140" s="21">
        <v>896</v>
      </c>
      <c r="F140" s="21"/>
      <c r="G140" s="21"/>
    </row>
    <row r="141" spans="1:7" ht="24.75" customHeight="1">
      <c r="A141" s="148" t="s">
        <v>226</v>
      </c>
      <c r="B141" s="73" t="s">
        <v>8</v>
      </c>
      <c r="C141" s="21"/>
      <c r="D141" s="21"/>
      <c r="E141" s="21">
        <v>8645</v>
      </c>
      <c r="F141" s="21"/>
      <c r="G141" s="21"/>
    </row>
    <row r="142" spans="1:7" ht="52.5" customHeight="1">
      <c r="A142" s="24" t="s">
        <v>104</v>
      </c>
      <c r="B142" s="73" t="s">
        <v>8</v>
      </c>
      <c r="C142" s="21">
        <f>C128+C129+C135+C136+C141</f>
        <v>3400</v>
      </c>
      <c r="D142" s="21">
        <f>D128+D129+D135+D136+D141</f>
        <v>46320.7</v>
      </c>
      <c r="E142" s="21">
        <f>E128+E129+E135+E136+E141+E140</f>
        <v>111075.7</v>
      </c>
      <c r="F142" s="21">
        <f>F128+F129+F135+F136+F141</f>
        <v>0</v>
      </c>
      <c r="G142" s="21">
        <f>G128+G129+G135+G136+G141</f>
        <v>0</v>
      </c>
    </row>
    <row r="143" spans="1:7" ht="24" customHeight="1">
      <c r="A143" s="22" t="s">
        <v>238</v>
      </c>
      <c r="B143" s="47"/>
      <c r="C143" s="75"/>
      <c r="D143" s="120"/>
      <c r="E143" s="47"/>
      <c r="F143" s="47"/>
      <c r="G143" s="47"/>
    </row>
    <row r="144" spans="1:7" ht="15.75" customHeight="1">
      <c r="A144" s="77" t="s">
        <v>15</v>
      </c>
      <c r="B144" s="47"/>
      <c r="C144" s="75"/>
      <c r="D144" s="120"/>
      <c r="E144" s="47"/>
      <c r="F144" s="47"/>
      <c r="G144" s="47"/>
    </row>
    <row r="145" spans="1:7" ht="31.5" customHeight="1">
      <c r="A145" s="35" t="s">
        <v>17</v>
      </c>
      <c r="B145" s="170" t="s">
        <v>25</v>
      </c>
      <c r="C145" s="170"/>
      <c r="D145" s="170"/>
      <c r="E145" s="170"/>
      <c r="F145" s="170"/>
      <c r="G145" s="170"/>
    </row>
    <row r="146" spans="1:7" ht="12.75">
      <c r="A146" s="35" t="s">
        <v>18</v>
      </c>
      <c r="B146" s="36" t="s">
        <v>3</v>
      </c>
      <c r="C146" s="78"/>
      <c r="D146" s="121"/>
      <c r="E146" s="80"/>
      <c r="F146" s="80"/>
      <c r="G146" s="80"/>
    </row>
    <row r="147" spans="1:7" ht="25.5">
      <c r="A147" s="40" t="s">
        <v>19</v>
      </c>
      <c r="B147" s="171" t="s">
        <v>239</v>
      </c>
      <c r="C147" s="171"/>
      <c r="D147" s="171"/>
      <c r="E147" s="171"/>
      <c r="F147" s="171"/>
      <c r="G147" s="171"/>
    </row>
    <row r="149" spans="1:7" ht="38.25">
      <c r="A149" s="173" t="s">
        <v>7</v>
      </c>
      <c r="B149" s="173" t="s">
        <v>6</v>
      </c>
      <c r="C149" s="3" t="s">
        <v>22</v>
      </c>
      <c r="D149" s="3" t="s">
        <v>23</v>
      </c>
      <c r="E149" s="184" t="s">
        <v>0</v>
      </c>
      <c r="F149" s="185"/>
      <c r="G149" s="186"/>
    </row>
    <row r="150" spans="1:7" ht="12.75">
      <c r="A150" s="174"/>
      <c r="B150" s="174"/>
      <c r="C150" s="4" t="s">
        <v>36</v>
      </c>
      <c r="D150" s="4" t="s">
        <v>38</v>
      </c>
      <c r="E150" s="4" t="s">
        <v>42</v>
      </c>
      <c r="F150" s="4" t="s">
        <v>81</v>
      </c>
      <c r="G150" s="4" t="s">
        <v>82</v>
      </c>
    </row>
    <row r="151" spans="1:7" ht="25.5">
      <c r="A151" s="131" t="s">
        <v>195</v>
      </c>
      <c r="B151" s="132" t="s">
        <v>170</v>
      </c>
      <c r="C151" s="42">
        <v>2</v>
      </c>
      <c r="D151" s="42">
        <v>3</v>
      </c>
      <c r="E151" s="42">
        <v>2</v>
      </c>
      <c r="F151" s="42">
        <v>2</v>
      </c>
      <c r="G151" s="42">
        <v>2</v>
      </c>
    </row>
    <row r="152" spans="1:7" ht="12.75">
      <c r="A152" s="30"/>
      <c r="B152" s="31"/>
      <c r="C152" s="32"/>
      <c r="D152" s="32"/>
      <c r="E152" s="32"/>
      <c r="F152" s="32"/>
      <c r="G152" s="32"/>
    </row>
    <row r="153" spans="1:7" ht="38.25">
      <c r="A153" s="188" t="s">
        <v>14</v>
      </c>
      <c r="B153" s="173" t="s">
        <v>6</v>
      </c>
      <c r="C153" s="27" t="s">
        <v>22</v>
      </c>
      <c r="D153" s="27" t="s">
        <v>23</v>
      </c>
      <c r="E153" s="184" t="s">
        <v>0</v>
      </c>
      <c r="F153" s="185"/>
      <c r="G153" s="186"/>
    </row>
    <row r="154" spans="1:7" ht="12.75">
      <c r="A154" s="189"/>
      <c r="B154" s="174"/>
      <c r="C154" s="4" t="s">
        <v>36</v>
      </c>
      <c r="D154" s="4" t="s">
        <v>38</v>
      </c>
      <c r="E154" s="4" t="s">
        <v>42</v>
      </c>
      <c r="F154" s="4" t="s">
        <v>81</v>
      </c>
      <c r="G154" s="4" t="s">
        <v>82</v>
      </c>
    </row>
    <row r="155" spans="1:7" ht="36.75" customHeight="1">
      <c r="A155" s="5" t="s">
        <v>240</v>
      </c>
      <c r="B155" s="3" t="s">
        <v>8</v>
      </c>
      <c r="C155" s="20">
        <v>10220</v>
      </c>
      <c r="D155" s="20">
        <v>13590</v>
      </c>
      <c r="E155" s="20">
        <v>14405</v>
      </c>
      <c r="F155" s="20">
        <v>15270</v>
      </c>
      <c r="G155" s="20">
        <v>16186</v>
      </c>
    </row>
    <row r="156" spans="1:7" ht="38.25" hidden="1">
      <c r="A156" s="5" t="s">
        <v>241</v>
      </c>
      <c r="B156" s="3" t="s">
        <v>8</v>
      </c>
      <c r="C156" s="20"/>
      <c r="D156" s="20"/>
      <c r="E156" s="20"/>
      <c r="F156" s="20"/>
      <c r="G156" s="20"/>
    </row>
    <row r="157" spans="1:7" ht="38.25">
      <c r="A157" s="24" t="s">
        <v>68</v>
      </c>
      <c r="B157" s="73" t="s">
        <v>8</v>
      </c>
      <c r="C157" s="21">
        <f>C155+C156</f>
        <v>10220</v>
      </c>
      <c r="D157" s="21">
        <f>D155+D156</f>
        <v>13590</v>
      </c>
      <c r="E157" s="21">
        <f>E155+E156</f>
        <v>14405</v>
      </c>
      <c r="F157" s="21">
        <f>F155+F156</f>
        <v>15270</v>
      </c>
      <c r="G157" s="21">
        <f>G155+G156</f>
        <v>16186</v>
      </c>
    </row>
  </sheetData>
  <sheetProtection/>
  <mergeCells count="43">
    <mergeCell ref="B2:G2"/>
    <mergeCell ref="B3:G3"/>
    <mergeCell ref="F4:G4"/>
    <mergeCell ref="A5:G5"/>
    <mergeCell ref="A6:G6"/>
    <mergeCell ref="A7:G7"/>
    <mergeCell ref="E24:G24"/>
    <mergeCell ref="B8:E8"/>
    <mergeCell ref="A10:G10"/>
    <mergeCell ref="A11:G11"/>
    <mergeCell ref="A12:G12"/>
    <mergeCell ref="D15:G15"/>
    <mergeCell ref="B18:G18"/>
    <mergeCell ref="B37:B38"/>
    <mergeCell ref="E37:G37"/>
    <mergeCell ref="A58:A59"/>
    <mergeCell ref="B58:B59"/>
    <mergeCell ref="E58:G58"/>
    <mergeCell ref="B19:G19"/>
    <mergeCell ref="B20:G20"/>
    <mergeCell ref="A22:G22"/>
    <mergeCell ref="A24:A25"/>
    <mergeCell ref="B24:B25"/>
    <mergeCell ref="A153:A154"/>
    <mergeCell ref="B153:B154"/>
    <mergeCell ref="E153:G153"/>
    <mergeCell ref="B93:G93"/>
    <mergeCell ref="B95:G95"/>
    <mergeCell ref="A97:A98"/>
    <mergeCell ref="B97:B98"/>
    <mergeCell ref="E97:G97"/>
    <mergeCell ref="A126:A127"/>
    <mergeCell ref="B126:B127"/>
    <mergeCell ref="B1:G1"/>
    <mergeCell ref="B145:G145"/>
    <mergeCell ref="B147:G147"/>
    <mergeCell ref="A149:A150"/>
    <mergeCell ref="B149:B150"/>
    <mergeCell ref="E149:G149"/>
    <mergeCell ref="E126:G126"/>
    <mergeCell ref="B33:G33"/>
    <mergeCell ref="B35:G35"/>
    <mergeCell ref="A37:A38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2023-07-31T05:04:27Z</cp:lastPrinted>
  <dcterms:created xsi:type="dcterms:W3CDTF">2009-01-27T06:24:31Z</dcterms:created>
  <dcterms:modified xsi:type="dcterms:W3CDTF">2023-08-03T06:10:33Z</dcterms:modified>
  <cp:category/>
  <cp:version/>
  <cp:contentType/>
  <cp:contentStatus/>
</cp:coreProperties>
</file>