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04" sheetId="1" r:id="rId1"/>
  </sheets>
  <definedNames>
    <definedName name="_xlnm.Print_Area" localSheetId="0">'004'!$A$1:$G$164</definedName>
  </definedNames>
  <calcPr fullCalcOnLoad="1"/>
</workbook>
</file>

<file path=xl/sharedStrings.xml><?xml version="1.0" encoding="utf-8"?>
<sst xmlns="http://schemas.openxmlformats.org/spreadsheetml/2006/main" count="345" uniqueCount="120">
  <si>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</si>
  <si>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</si>
  <si>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</si>
  <si>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</si>
  <si>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</si>
  <si>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</si>
  <si>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</si>
  <si>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</si>
  <si>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</si>
  <si>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</si>
  <si>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</si>
  <si>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</si>
  <si>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</si>
  <si>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</si>
  <si>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Расходы по бюджетной подпрограмме</t>
  </si>
  <si>
    <t>Итого 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</si>
  <si>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</si>
  <si>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</si>
  <si>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</si>
  <si>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</si>
  <si>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</si>
  <si>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</si>
  <si>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</si>
  <si>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</si>
  <si>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</si>
  <si>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</si>
  <si>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</si>
  <si>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</si>
  <si>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Всего численность граждан, охваченных программой</t>
  </si>
  <si>
    <t>Оплата общественных работ</t>
  </si>
  <si>
    <t>клуб поиска работы и ярмарка вакансий</t>
  </si>
  <si>
    <t>Количество созданных рабочих мест</t>
  </si>
  <si>
    <t>%</t>
  </si>
  <si>
    <t>ед,</t>
  </si>
  <si>
    <t>Целевые индикаторы / показатели прямых результатов</t>
  </si>
  <si>
    <t>ед.изм.</t>
  </si>
  <si>
    <t xml:space="preserve">Мониторинг и прогнозирование  ситуации на рынке труда.
Предотвращение высвобождения рабочей силы вследствие реструктуризации, сокращения объемов производства и банкротства.
Развитие кадрового потенциала обеспечение сбалансированности профессионального образования и спроса на рабочую силу на основе: содействия повышению конкурентоспособности целевых групп населения.
Обеспечение реализации прав граждан на защиту от безработицы:
содействие в трудоустройстве.
Обеспечение занятости целевых групп населения: 
в том числе: малообеспеченные; молодежь в возрасте от 16 до 29 лет.
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</si>
  <si>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</si>
  <si>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</si>
  <si>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</si>
  <si>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шт</t>
  </si>
  <si>
    <t>Субсидии на переезд оралманов</t>
  </si>
  <si>
    <t>Возмещение расходов по найму (аренде) жилья для переселенцев и оралманов</t>
  </si>
  <si>
    <t xml:space="preserve">чел.                               </t>
  </si>
  <si>
    <t>Краткосрочное профессиональное обучение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</si>
  <si>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100 "Общественные работы" </t>
    </r>
    <r>
      <rPr>
        <b/>
        <sz val="10"/>
        <color indexed="8"/>
        <rFont val="Times New Roman"/>
        <family val="1"/>
      </rPr>
      <t xml:space="preserve">   </t>
    </r>
  </si>
  <si>
    <t xml:space="preserve">Общественные работы                                                  </t>
  </si>
  <si>
    <t xml:space="preserve">чел.                              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</si>
  <si>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102 "Дополнительные меры по социальной защите граждан в сфере занятости населения" </t>
    </r>
    <r>
      <rPr>
        <b/>
        <sz val="10"/>
        <color indexed="8"/>
        <rFont val="Times New Roman"/>
        <family val="1"/>
      </rPr>
      <t xml:space="preserve">   </t>
    </r>
  </si>
  <si>
    <t xml:space="preserve"> Содержание клуба поиска работы  </t>
  </si>
  <si>
    <t>«Развитие рынка труда через содействие занятости населения и мобильность трудовых ресурсов» на прохождение молодежной практики</t>
  </si>
  <si>
    <t>2021 год</t>
  </si>
  <si>
    <t xml:space="preserve">Количество людей ,направленных на прохождение молодежной практики «Развитие рынка труда через содействие занятости населения и мобильность трудовых ресурсов» </t>
  </si>
  <si>
    <t xml:space="preserve">Количество людей ,направленных на социальные рабочие места с частичным субсидированием заработной платы «Развитие рынка труда через содействие занятости населения и мобильность трудовых ресурсов»  </t>
  </si>
  <si>
    <t xml:space="preserve"> «Развитие рынка труда через содействие занятости населения и мобильность трудовых ресурсов»  направленных на социальные рабочие места с частичным субсидированием заработной платы</t>
  </si>
  <si>
    <t>Направление расходов на оплату краткосрочного профессионального обучения</t>
  </si>
  <si>
    <t xml:space="preserve">Количество людей, направленных на оказание мер государственной поддержки лицам, добровольно переселяющимся гражданам в регионы, определенные Правительством РК и работодателем оказывающим содействие в переселении  </t>
  </si>
  <si>
    <t>ВСЕГО расходы по бюджетной программе</t>
  </si>
  <si>
    <t>Итого за счет средств республиканского бюджета 011</t>
  </si>
  <si>
    <t>2022 год</t>
  </si>
  <si>
    <t>8010251 ГУ «Отдел занятости,социальных программ и регистрации актов гражданского состояния Бурабайского района»</t>
  </si>
  <si>
    <t>Приложение №2</t>
  </si>
  <si>
    <t>Уровень безработицы</t>
  </si>
  <si>
    <t>предоставление грантов на реализацию бизнес-идей в рамках Года молодежи на 200 МРП</t>
  </si>
  <si>
    <t>Количество людей, которым выданы гранты на реализацию  бизнес-идей в рамках Года молодежи на 200 МРП</t>
  </si>
  <si>
    <t>Возмещение расходов по найму (аренде) жилья для переселенцев и оралманов(1 семья)</t>
  </si>
  <si>
    <r>
      <rPr>
        <b/>
        <sz val="10"/>
        <color indexed="8"/>
        <rFont val="Times New Roman"/>
        <family val="1"/>
      </rPr>
      <t>Код и наименование бюджетной подпрограммы:028</t>
    </r>
    <r>
      <rPr>
        <sz val="10"/>
        <color indexed="8"/>
        <rFont val="Times New Roman"/>
        <family val="1"/>
      </rPr>
      <t xml:space="preserve">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</si>
  <si>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Направление расходов на содержание клуба поиска работы и ярмарки вакансий(подача объявлений и приобретение канцтоваров),</t>
  </si>
  <si>
    <t>Итого за счет средств местного бюджета</t>
  </si>
  <si>
    <r>
      <rPr>
        <b/>
        <sz val="10"/>
        <color indexed="8"/>
        <rFont val="Times New Roman"/>
        <family val="1"/>
      </rPr>
      <t>Код и наименование бюджетной подпрограммы:101</t>
    </r>
    <r>
      <rPr>
        <sz val="10"/>
        <color indexed="8"/>
        <rFont val="Times New Roman"/>
        <family val="1"/>
      </rPr>
      <t xml:space="preserve"> "Профессиональная подготовка и переподготовка безработных" </t>
    </r>
    <r>
      <rPr>
        <b/>
        <sz val="10"/>
        <color indexed="8"/>
        <rFont val="Times New Roman"/>
        <family val="1"/>
      </rPr>
      <t xml:space="preserve">   </t>
    </r>
  </si>
  <si>
    <t>2023 год</t>
  </si>
  <si>
    <t>Общественные работы</t>
  </si>
  <si>
    <t>Количество общественных работников</t>
  </si>
  <si>
    <t>на 2022-2024 годы</t>
  </si>
  <si>
    <t>2024 год</t>
  </si>
  <si>
    <t>2024год</t>
  </si>
  <si>
    <t xml:space="preserve">Субсидирование затрат работодателя на создание специальных рабочих мест для трудоустройства инвалидов </t>
  </si>
  <si>
    <t>На развитие продуктивной занятости по проекту "Контракт поколений"</t>
  </si>
  <si>
    <t>Итого за счет средств областного бюджета 028</t>
  </si>
  <si>
    <t>В рамках государственной программы развития продуктивной занятости  и массового предпринимательства на 2017-2021 годы "Енбек" на мероприятие "Первое рабочее место"</t>
  </si>
  <si>
    <t xml:space="preserve">В рамках государственной программы развития продуктивной занятости  и массового предпринимательства "Енбек" на предоставление государственных гранты на реализацию новых бизнес-идей </t>
  </si>
  <si>
    <t xml:space="preserve">Количество людей, направленные на создание специальных рабочих мест для трудоустройства инвалидов 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</si>
  <si>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801/252-004 Программа занятости </t>
    </r>
  </si>
  <si>
    <t>Повышение уровня трудоустройства после краткосрочного профессионального обучения</t>
  </si>
  <si>
    <t>2022г</t>
  </si>
  <si>
    <t>Увеличение доли частного сектора в составе предприятий, участвующих в организации субсидируемых рабочих мест</t>
  </si>
  <si>
    <t>Увеличение доли лиц, трудоустроенных на постоянные рабочие места после организации субсидируемых рабочих мест</t>
  </si>
  <si>
    <t>Увеличение доли лиц, открывших собственное дело после обучения в рамках проекта «Бастау Бизнес»</t>
  </si>
  <si>
    <t>постоянные рабочие места</t>
  </si>
  <si>
    <t>Оказание содействия продуктивной занятости населения путем применения активных мер занятости. Содействие в обеспечении занятости и повышение мобильности трудовых ресурсов; на выплату субсидии на возмещение расходов по найму(аренде) жилья для оралманов;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</si>
  <si>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055 "За счет гарантированого трансферта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</si>
  <si>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 xml:space="preserve">Количество направленных на общественные работы </t>
  </si>
  <si>
    <t>По проекту "Серебрянный возраст"</t>
  </si>
  <si>
    <t>Первое рабочее место</t>
  </si>
  <si>
    <t>Молодежная практика</t>
  </si>
  <si>
    <t>Предоставление государственных грантов на реализацию новых бизнес-идей (200МРП) кроме молодежи</t>
  </si>
  <si>
    <t>Предоставление государственных грантов на реализацию новых бизнес-идей (200МРП) для молодежи</t>
  </si>
  <si>
    <t>Итого расходов по бюджетной программе</t>
  </si>
  <si>
    <t>Итого за счет Национального фонда 055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</si>
  <si>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от 07.06.2022 года  №66-ө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</si>
  <si>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от 20.10.2022 года  №138-ө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</si>
  <si>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от 07.12.2022 года  №172-ө</t>
  </si>
  <si>
    <t>предоставление государственных грантов на реализацию новых бизнес-идей (200МРП) кроме молодежи</t>
  </si>
  <si>
    <t>предоставление государственных грантов на реализацию новых бизнес-идей (200МРП) для  молодежи</t>
  </si>
  <si>
    <t>Направление расходов на оплату общественных работ.  Дополнитель выделено денежных средств в сумме 15610,0 тыс.тенге, в связи с увеличением минимальной зарплаты до 60,0т.тг недостаточно средств на оплате труда по общественным работам.Были сняты 16000 тыс.тенге</t>
  </si>
  <si>
    <t>Направление расходов на оплату краткосрочного профессионального обучения,на возмещение расходов по найму(аренде) жилья для переселенцев и оралманов .Была снята сумма по найму жилья-1584,8 тыс.тг,ПРМ-1118 тыс.тг, контракт поколений -303 тыс.тг</t>
  </si>
  <si>
    <t>Направление расходов на развитие продуктивной занятости, в том числе на частичное субсидирование заработной платы и молодежную практику, на предоставление государственных грантов на реализацию новых бизнес-идей, общественные работы.Были сняты средства по МП-16000 тыс.тг, ООР-25848 тыс.тг, ПРМ - 4570 тыс.тг, гранты кроме молодежи +26954,4 тыс,тг, гранты молодежи +27463,6 тыс.тг, серебряный возраст -8000 тыс.тг</t>
  </si>
  <si>
    <t>Направление расходов на «Развитие рынка труда через содействие занятости населения и мобильность трудовых ресурсов»  - социальные рабочие места с частичным субсидированием заработной платы,«Развитие рынка труда через содействие занятости населения и мобильность трудовых ресурсов» на прохождение молодежной практики, Оказание мер государственной поддержки лицам, добровольно переселяющимся гражданам в регионы, определенные Правительством РК и работодателем оказывающим содействие в переселении, Гранты на реализацию новых бизнес-идей. Была уменьшена сумма финансирования по МП-7591 тыс.тг, ООР - 3014 тыс.тг, СРМ - 2700 тыс.тг, гранты кроме молодежи - 9377 тыс.тг,  гранты для молодежи - 7555,8 тыс.тг.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</si>
  <si>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от 30.12.2022 года  №185-ө</t>
  </si>
  <si>
    <r>
      <rPr>
        <b/>
        <sz val="10"/>
        <rFont val="Times New Roman"/>
        <family val="1"/>
      </rPr>
      <t>Нормативная правовая основа бюджетной программы:</t>
    </r>
    <r>
      <rPr>
        <sz val="10"/>
        <rFont val="Times New Roman"/>
        <family val="1"/>
      </rPr>
      <t xml:space="preserve"> Закон Республики Казахстан от 6 апреля 2016 года № 482-V «О занятости населения»,  Закон Республики Казахстан от 02 декабря 2021 года № 77-VII "О республиканском бюджете на 2022 - 2024 годы", Об утверждении Государственной программы развития продуктивной занятости и массового предпринимательства на 2017 – 2021 годы "Еңбек".Постановление Правительства Республики Казахстан от 13 ноября 2018 года № 746.Решение сессии Бурабайского районного маслихата №7С-16/1 от 24.12.2021 г  "О районном бюджете на 2022-2024 годы". Решения сессии Бурабайского районного маслихата от 12  апреля  2022 года № 7С-21/1 «О внесении изменений в решение Бурабайского районного маслихата от 24 декабря 2021 года № 7С-16/1 «О районном бюджете на 2022-2024 годы» . Постановлением акимата Бурабайского района от 06 июнь 2022 года № а-6/200  «О корректировке показателей районного бюджета на 2022 год» Решения сессии Бурабайского районного маслихата от 17  октября  2022 года № 7С-29/1 «О внесении изменений в решение Бурабайского районного маслихата от 24 декабря 2021 года № 7С-16/1 «О районном бюджете на 2022-2024 годы» . Решение сессии Бурабайского районного маслихата от 30.11.2022 года № 7С-31/2 «О внесении изменений в решение Бурабайского районного маслихата от 24 декабря 2021 года № 7С-16/1 «О районном бюджете на 2022-2024 годы»и постановление акимата Бурабайского района №а-11/424 от 28.11.2022г .Постановление акимата Бурабайского района №а-12/449 от 27.12.2022г .</t>
    </r>
  </si>
  <si>
    <t>Количество людей, которым выданы гранты на реализацию новых бизнес-идей по 400 МРП кроме молодежи</t>
  </si>
  <si>
    <t>Количество людей, которым выданы гранты на реализацию новых бизнес-идей по 400 МРП для молодежи</t>
  </si>
  <si>
    <t>Количество людей, предоставление государственных грантов на реализацию новых бизнес-идей (400МРП) кроме молодежи</t>
  </si>
  <si>
    <t>Количество людей, предоставление государственных грантов на реализацию новых бизнес-идей (400МРП) для молодежи</t>
  </si>
  <si>
    <t>Создание не менее 100 рабочих мест на каждые 10000 населения в рамках поддержки предпринимательских инициатив</t>
  </si>
  <si>
    <t>ед.</t>
  </si>
  <si>
    <t>Расходы по бюджетной подпрограмме на развитие продуктивной занятости за счет гарантированного трансферта из Национального фонда РК</t>
  </si>
  <si>
    <t xml:space="preserve">Расходы по бюджетной подпрограмме 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</si>
  <si>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</si>
  <si>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от15.04.2022 года  №41ә-ө                       Утверждена приказом руководителя      
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        регистрации актов гражданского состояния 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                   от 27.12.2021 года  №89-ө_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"___"______________20____ года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</si>
</sst>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  <numFmt numFmtId="192" formatCode="#,##0.0&quot;р.&quot;"/>
  </numFmts>
  <fonts count="5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5"/>
      <color indexed="8"/>
      <name val="Budget XP Second Edition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>
        <color rgb="FF00000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4" fillId="0" borderId="0">
      <alignment horizontal="right" vertical="top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54" fillId="0" borderId="0" xfId="0" applyFont="1" applyBorder="1" applyAlignment="1">
      <alignment wrapText="1"/>
    </xf>
    <xf numFmtId="0" fontId="1" fillId="32" borderId="10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 horizontal="left" wrapText="1"/>
    </xf>
    <xf numFmtId="0" fontId="56" fillId="32" borderId="0" xfId="0" applyFont="1" applyFill="1" applyBorder="1" applyAlignment="1">
      <alignment horizontal="center" wrapText="1"/>
    </xf>
    <xf numFmtId="0" fontId="56" fillId="32" borderId="10" xfId="0" applyFont="1" applyFill="1" applyBorder="1" applyAlignment="1">
      <alignment horizontal="center" wrapText="1"/>
    </xf>
    <xf numFmtId="0" fontId="55" fillId="0" borderId="0" xfId="0" applyFont="1" applyBorder="1" applyAlignment="1">
      <alignment horizontal="left" wrapText="1"/>
    </xf>
    <xf numFmtId="0" fontId="1" fillId="3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5" fillId="0" borderId="0" xfId="0" applyFont="1" applyBorder="1" applyAlignment="1">
      <alignment horizontal="left" wrapText="1"/>
    </xf>
    <xf numFmtId="0" fontId="1" fillId="32" borderId="10" xfId="0" applyFont="1" applyFill="1" applyBorder="1" applyAlignment="1">
      <alignment horizontal="left" vertical="top" wrapText="1"/>
    </xf>
    <xf numFmtId="1" fontId="57" fillId="32" borderId="10" xfId="0" applyNumberFormat="1" applyFont="1" applyFill="1" applyBorder="1" applyAlignment="1" applyProtection="1">
      <alignment horizontal="center" vertical="top" wrapText="1"/>
      <protection locked="0"/>
    </xf>
    <xf numFmtId="184" fontId="57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56" fillId="32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" fontId="1" fillId="32" borderId="10" xfId="0" applyNumberFormat="1" applyFont="1" applyFill="1" applyBorder="1" applyAlignment="1">
      <alignment horizontal="center" vertical="center" wrapText="1"/>
    </xf>
    <xf numFmtId="184" fontId="1" fillId="32" borderId="10" xfId="0" applyNumberFormat="1" applyFont="1" applyFill="1" applyBorder="1" applyAlignment="1">
      <alignment horizontal="center" vertical="center" wrapText="1"/>
    </xf>
    <xf numFmtId="184" fontId="9" fillId="32" borderId="10" xfId="33" applyNumberFormat="1" applyFont="1" applyFill="1" applyBorder="1" applyAlignment="1">
      <alignment horizontal="center" vertical="center" wrapText="1"/>
      <protection/>
    </xf>
    <xf numFmtId="0" fontId="1" fillId="32" borderId="12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left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9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left" vertical="center" wrapText="1"/>
    </xf>
    <xf numFmtId="184" fontId="5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/>
    </xf>
    <xf numFmtId="0" fontId="9" fillId="32" borderId="0" xfId="0" applyFont="1" applyFill="1" applyBorder="1" applyAlignment="1">
      <alignment horizontal="center" vertical="center" wrapText="1"/>
    </xf>
    <xf numFmtId="185" fontId="9" fillId="32" borderId="0" xfId="0" applyNumberFormat="1" applyFont="1" applyFill="1" applyBorder="1" applyAlignment="1">
      <alignment horizontal="center" vertical="center" wrapText="1"/>
    </xf>
    <xf numFmtId="3" fontId="9" fillId="32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vertical="top"/>
    </xf>
    <xf numFmtId="185" fontId="9" fillId="32" borderId="0" xfId="0" applyNumberFormat="1" applyFont="1" applyFill="1" applyBorder="1" applyAlignment="1">
      <alignment horizontal="center" vertical="top" wrapText="1"/>
    </xf>
    <xf numFmtId="3" fontId="9" fillId="32" borderId="0" xfId="0" applyNumberFormat="1" applyFont="1" applyFill="1" applyBorder="1" applyAlignment="1">
      <alignment horizontal="center" vertical="top" wrapText="1"/>
    </xf>
    <xf numFmtId="0" fontId="9" fillId="32" borderId="0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18" fillId="32" borderId="10" xfId="0" applyFont="1" applyFill="1" applyBorder="1" applyAlignment="1">
      <alignment/>
    </xf>
    <xf numFmtId="184" fontId="18" fillId="32" borderId="1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vertical="center"/>
    </xf>
    <xf numFmtId="0" fontId="13" fillId="32" borderId="10" xfId="0" applyFont="1" applyFill="1" applyBorder="1" applyAlignment="1">
      <alignment vertical="center" wrapText="1"/>
    </xf>
    <xf numFmtId="0" fontId="9" fillId="32" borderId="15" xfId="0" applyFont="1" applyFill="1" applyBorder="1" applyAlignment="1">
      <alignment vertical="center" wrapText="1"/>
    </xf>
    <xf numFmtId="0" fontId="5" fillId="32" borderId="15" xfId="0" applyFont="1" applyFill="1" applyBorder="1" applyAlignment="1">
      <alignment vertical="top" wrapText="1"/>
    </xf>
    <xf numFmtId="1" fontId="5" fillId="32" borderId="10" xfId="0" applyNumberFormat="1" applyFont="1" applyFill="1" applyBorder="1" applyAlignment="1">
      <alignment horizontal="center" vertical="center" wrapText="1"/>
    </xf>
    <xf numFmtId="1" fontId="5" fillId="32" borderId="13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left"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left" vertical="top" wrapText="1"/>
    </xf>
    <xf numFmtId="0" fontId="17" fillId="32" borderId="0" xfId="0" applyFont="1" applyFill="1" applyAlignment="1">
      <alignment/>
    </xf>
    <xf numFmtId="0" fontId="13" fillId="32" borderId="0" xfId="0" applyFont="1" applyFill="1" applyAlignment="1">
      <alignment vertical="center" wrapText="1"/>
    </xf>
    <xf numFmtId="0" fontId="1" fillId="32" borderId="0" xfId="0" applyFont="1" applyFill="1" applyAlignment="1">
      <alignment/>
    </xf>
    <xf numFmtId="0" fontId="13" fillId="32" borderId="0" xfId="0" applyFont="1" applyFill="1" applyAlignment="1">
      <alignment horizontal="right" vertical="center" wrapText="1"/>
    </xf>
    <xf numFmtId="0" fontId="6" fillId="32" borderId="0" xfId="0" applyFont="1" applyFill="1" applyAlignment="1">
      <alignment horizontal="center"/>
    </xf>
    <xf numFmtId="0" fontId="4" fillId="32" borderId="0" xfId="0" applyFont="1" applyFill="1" applyAlignment="1">
      <alignment vertical="center"/>
    </xf>
    <xf numFmtId="0" fontId="5" fillId="32" borderId="0" xfId="0" applyFont="1" applyFill="1" applyAlignment="1">
      <alignment horizontal="left" vertical="center"/>
    </xf>
    <xf numFmtId="0" fontId="1" fillId="32" borderId="0" xfId="0" applyFont="1" applyFill="1" applyAlignment="1">
      <alignment horizontal="left"/>
    </xf>
    <xf numFmtId="0" fontId="11" fillId="32" borderId="0" xfId="0" applyFont="1" applyFill="1" applyAlignment="1">
      <alignment horizontal="left" vertical="top"/>
    </xf>
    <xf numFmtId="0" fontId="1" fillId="32" borderId="16" xfId="0" applyFont="1" applyFill="1" applyBorder="1" applyAlignment="1">
      <alignment horizontal="left" vertical="center"/>
    </xf>
    <xf numFmtId="0" fontId="11" fillId="32" borderId="0" xfId="0" applyFont="1" applyFill="1" applyAlignment="1">
      <alignment horizontal="left" vertical="center"/>
    </xf>
    <xf numFmtId="0" fontId="1" fillId="32" borderId="16" xfId="0" applyFont="1" applyFill="1" applyBorder="1" applyAlignment="1">
      <alignment horizontal="left"/>
    </xf>
    <xf numFmtId="0" fontId="5" fillId="32" borderId="0" xfId="0" applyFont="1" applyFill="1" applyAlignment="1">
      <alignment vertical="top"/>
    </xf>
    <xf numFmtId="0" fontId="5" fillId="32" borderId="0" xfId="0" applyFont="1" applyFill="1" applyAlignment="1">
      <alignment vertical="top" wrapText="1"/>
    </xf>
    <xf numFmtId="0" fontId="1" fillId="32" borderId="14" xfId="0" applyFont="1" applyFill="1" applyBorder="1" applyAlignment="1">
      <alignment horizontal="left" vertical="top" wrapText="1"/>
    </xf>
    <xf numFmtId="0" fontId="56" fillId="32" borderId="17" xfId="0" applyFont="1" applyFill="1" applyBorder="1" applyAlignment="1">
      <alignment horizontal="center" wrapText="1"/>
    </xf>
    <xf numFmtId="0" fontId="56" fillId="32" borderId="18" xfId="0" applyFont="1" applyFill="1" applyBorder="1" applyAlignment="1">
      <alignment horizontal="left" wrapText="1"/>
    </xf>
    <xf numFmtId="0" fontId="56" fillId="32" borderId="13" xfId="0" applyFont="1" applyFill="1" applyBorder="1" applyAlignment="1">
      <alignment horizontal="left" wrapText="1"/>
    </xf>
    <xf numFmtId="0" fontId="56" fillId="32" borderId="19" xfId="0" applyFont="1" applyFill="1" applyBorder="1" applyAlignment="1">
      <alignment horizontal="left" wrapText="1"/>
    </xf>
    <xf numFmtId="0" fontId="56" fillId="32" borderId="20" xfId="0" applyFont="1" applyFill="1" applyBorder="1" applyAlignment="1">
      <alignment horizontal="center" wrapText="1"/>
    </xf>
    <xf numFmtId="0" fontId="16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vertical="center"/>
    </xf>
    <xf numFmtId="184" fontId="1" fillId="32" borderId="10" xfId="0" applyNumberFormat="1" applyFont="1" applyFill="1" applyBorder="1" applyAlignment="1">
      <alignment horizontal="center" wrapText="1"/>
    </xf>
    <xf numFmtId="0" fontId="10" fillId="32" borderId="0" xfId="0" applyFont="1" applyFill="1" applyBorder="1" applyAlignment="1">
      <alignment vertical="center"/>
    </xf>
    <xf numFmtId="184" fontId="1" fillId="32" borderId="10" xfId="0" applyNumberFormat="1" applyFont="1" applyFill="1" applyBorder="1" applyAlignment="1">
      <alignment wrapText="1"/>
    </xf>
    <xf numFmtId="0" fontId="0" fillId="32" borderId="10" xfId="0" applyFill="1" applyBorder="1" applyAlignment="1">
      <alignment/>
    </xf>
    <xf numFmtId="184" fontId="0" fillId="32" borderId="10" xfId="0" applyNumberFormat="1" applyFill="1" applyBorder="1" applyAlignment="1">
      <alignment horizontal="center"/>
    </xf>
    <xf numFmtId="0" fontId="1" fillId="32" borderId="10" xfId="0" applyFont="1" applyFill="1" applyBorder="1" applyAlignment="1">
      <alignment vertical="top" wrapText="1"/>
    </xf>
    <xf numFmtId="185" fontId="0" fillId="32" borderId="10" xfId="0" applyNumberFormat="1" applyFill="1" applyBorder="1" applyAlignment="1">
      <alignment/>
    </xf>
    <xf numFmtId="1" fontId="5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9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left" vertical="top" wrapText="1"/>
    </xf>
    <xf numFmtId="0" fontId="13" fillId="0" borderId="0" xfId="0" applyNumberFormat="1" applyFont="1" applyAlignment="1">
      <alignment horizontal="right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left" vertical="center" wrapText="1"/>
    </xf>
    <xf numFmtId="0" fontId="13" fillId="32" borderId="0" xfId="0" applyFont="1" applyFill="1" applyAlignment="1">
      <alignment horizontal="left" vertical="top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 wrapText="1"/>
    </xf>
    <xf numFmtId="0" fontId="56" fillId="32" borderId="23" xfId="0" applyFont="1" applyFill="1" applyBorder="1" applyAlignment="1">
      <alignment horizontal="left" wrapText="1"/>
    </xf>
    <xf numFmtId="0" fontId="56" fillId="32" borderId="10" xfId="0" applyFont="1" applyFill="1" applyBorder="1" applyAlignment="1">
      <alignment horizontal="left" wrapText="1"/>
    </xf>
    <xf numFmtId="0" fontId="56" fillId="32" borderId="24" xfId="0" applyFont="1" applyFill="1" applyBorder="1" applyAlignment="1">
      <alignment horizontal="left" wrapText="1"/>
    </xf>
    <xf numFmtId="0" fontId="56" fillId="32" borderId="14" xfId="0" applyFont="1" applyFill="1" applyBorder="1" applyAlignment="1">
      <alignment horizontal="left" wrapText="1"/>
    </xf>
    <xf numFmtId="0" fontId="56" fillId="32" borderId="13" xfId="0" applyFont="1" applyFill="1" applyBorder="1" applyAlignment="1">
      <alignment horizontal="left" wrapText="1"/>
    </xf>
    <xf numFmtId="0" fontId="56" fillId="32" borderId="25" xfId="0" applyFont="1" applyFill="1" applyBorder="1" applyAlignment="1">
      <alignment horizontal="left" wrapText="1"/>
    </xf>
    <xf numFmtId="0" fontId="56" fillId="32" borderId="14" xfId="0" applyFont="1" applyFill="1" applyBorder="1" applyAlignment="1">
      <alignment horizontal="center" wrapText="1"/>
    </xf>
    <xf numFmtId="0" fontId="56" fillId="32" borderId="13" xfId="0" applyFont="1" applyFill="1" applyBorder="1" applyAlignment="1">
      <alignment horizontal="center" wrapText="1"/>
    </xf>
    <xf numFmtId="0" fontId="55" fillId="0" borderId="0" xfId="0" applyFont="1" applyBorder="1" applyAlignment="1">
      <alignment horizontal="left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left" wrapText="1"/>
    </xf>
    <xf numFmtId="0" fontId="5" fillId="32" borderId="14" xfId="0" applyFont="1" applyFill="1" applyBorder="1" applyAlignment="1">
      <alignment horizontal="center" vertical="top"/>
    </xf>
    <xf numFmtId="0" fontId="5" fillId="32" borderId="13" xfId="0" applyFont="1" applyFill="1" applyBorder="1" applyAlignment="1">
      <alignment horizontal="center" vertical="top"/>
    </xf>
    <xf numFmtId="0" fontId="5" fillId="32" borderId="25" xfId="0" applyFont="1" applyFill="1" applyBorder="1" applyAlignment="1">
      <alignment horizontal="center" vertical="top"/>
    </xf>
    <xf numFmtId="0" fontId="56" fillId="32" borderId="18" xfId="0" applyFont="1" applyFill="1" applyBorder="1" applyAlignment="1">
      <alignment horizontal="left" wrapText="1"/>
    </xf>
    <xf numFmtId="0" fontId="56" fillId="32" borderId="19" xfId="0" applyFont="1" applyFill="1" applyBorder="1" applyAlignment="1">
      <alignment horizontal="left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left" vertical="top" wrapText="1"/>
    </xf>
    <xf numFmtId="0" fontId="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 vertical="top" wrapText="1"/>
    </xf>
    <xf numFmtId="0" fontId="7" fillId="32" borderId="0" xfId="0" applyFont="1" applyFill="1" applyAlignment="1">
      <alignment horizontal="center" vertical="top"/>
    </xf>
    <xf numFmtId="0" fontId="12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184" fontId="1" fillId="32" borderId="12" xfId="0" applyNumberFormat="1" applyFont="1" applyFill="1" applyBorder="1" applyAlignment="1">
      <alignment horizontal="center" vertical="center" wrapText="1"/>
    </xf>
    <xf numFmtId="184" fontId="1" fillId="32" borderId="11" xfId="0" applyNumberFormat="1" applyFont="1" applyFill="1" applyBorder="1" applyAlignment="1">
      <alignment horizontal="center" vertical="center" wrapText="1"/>
    </xf>
    <xf numFmtId="0" fontId="13" fillId="32" borderId="0" xfId="0" applyNumberFormat="1" applyFont="1" applyFill="1" applyAlignment="1">
      <alignment horizontal="right" wrapText="1"/>
    </xf>
    <xf numFmtId="0" fontId="13" fillId="32" borderId="0" xfId="0" applyFont="1" applyFill="1" applyAlignment="1">
      <alignment horizontal="right" vertical="center" wrapText="1"/>
    </xf>
    <xf numFmtId="0" fontId="13" fillId="32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4"/>
  <sheetViews>
    <sheetView tabSelected="1" view="pageBreakPreview" zoomScale="90" zoomScaleSheetLayoutView="90" zoomScalePageLayoutView="0" workbookViewId="0" topLeftCell="A38">
      <selection activeCell="A44" sqref="A44"/>
    </sheetView>
  </sheetViews>
  <sheetFormatPr defaultColWidth="9.00390625" defaultRowHeight="12.75"/>
  <cols>
    <col min="1" max="1" width="33.375" style="0" customWidth="1"/>
    <col min="2" max="2" width="11.125" style="0" customWidth="1"/>
    <col min="3" max="3" width="14.00390625" style="0" customWidth="1"/>
    <col min="4" max="4" width="14.375" style="0" customWidth="1"/>
    <col min="5" max="5" width="13.375" style="0" customWidth="1"/>
    <col min="6" max="6" width="12.25390625" style="0" customWidth="1"/>
    <col min="7" max="7" width="11.625" style="0" customWidth="1"/>
    <col min="8" max="8" width="42.125" style="0" customWidth="1"/>
  </cols>
  <sheetData>
    <row r="1" spans="5:7" ht="69.75" customHeight="1">
      <c r="E1" s="96" t="s">
        <v>108</v>
      </c>
      <c r="F1" s="96"/>
      <c r="G1" s="96"/>
    </row>
    <row r="2" spans="5:7" ht="67.5" customHeight="1">
      <c r="E2" s="96" t="s">
        <v>101</v>
      </c>
      <c r="F2" s="96"/>
      <c r="G2" s="96"/>
    </row>
    <row r="3" spans="5:7" ht="59.25" customHeight="1">
      <c r="E3" s="96" t="s">
        <v>100</v>
      </c>
      <c r="F3" s="96"/>
      <c r="G3" s="96"/>
    </row>
    <row r="4" spans="1:7" ht="59.25" customHeight="1">
      <c r="A4" s="28"/>
      <c r="B4" s="28"/>
      <c r="C4" s="28"/>
      <c r="D4" s="28"/>
      <c r="E4" s="141" t="s">
        <v>99</v>
      </c>
      <c r="F4" s="141"/>
      <c r="G4" s="141"/>
    </row>
    <row r="5" spans="1:7" ht="217.5" customHeight="1">
      <c r="A5" s="63"/>
      <c r="B5" s="28"/>
      <c r="C5" s="64"/>
      <c r="D5" s="64"/>
      <c r="E5" s="142" t="s">
        <v>119</v>
      </c>
      <c r="F5" s="142"/>
      <c r="G5" s="142"/>
    </row>
    <row r="6" spans="1:7" ht="20.25" customHeight="1">
      <c r="A6" s="65"/>
      <c r="B6" s="66"/>
      <c r="C6" s="66"/>
      <c r="D6" s="66"/>
      <c r="E6" s="66"/>
      <c r="F6" s="143" t="s">
        <v>61</v>
      </c>
      <c r="G6" s="143"/>
    </row>
    <row r="7" spans="1:7" ht="12.75">
      <c r="A7" s="132" t="s">
        <v>9</v>
      </c>
      <c r="B7" s="133"/>
      <c r="C7" s="133"/>
      <c r="D7" s="133"/>
      <c r="E7" s="133"/>
      <c r="F7" s="133"/>
      <c r="G7" s="133"/>
    </row>
    <row r="8" spans="1:7" ht="12.75">
      <c r="A8" s="134" t="s">
        <v>60</v>
      </c>
      <c r="B8" s="135"/>
      <c r="C8" s="135"/>
      <c r="D8" s="135"/>
      <c r="E8" s="135"/>
      <c r="F8" s="135"/>
      <c r="G8" s="135"/>
    </row>
    <row r="9" spans="1:7" ht="12.75">
      <c r="A9" s="136" t="s">
        <v>10</v>
      </c>
      <c r="B9" s="136"/>
      <c r="C9" s="136"/>
      <c r="D9" s="136"/>
      <c r="E9" s="136"/>
      <c r="F9" s="136"/>
      <c r="G9" s="136"/>
    </row>
    <row r="10" spans="1:7" ht="12.75">
      <c r="A10" s="67"/>
      <c r="B10" s="132" t="s">
        <v>73</v>
      </c>
      <c r="C10" s="132"/>
      <c r="D10" s="132"/>
      <c r="E10" s="132"/>
      <c r="F10" s="67"/>
      <c r="G10" s="67"/>
    </row>
    <row r="11" spans="1:7" ht="15" hidden="1">
      <c r="A11" s="68"/>
      <c r="B11" s="65"/>
      <c r="C11" s="65"/>
      <c r="D11" s="65"/>
      <c r="E11" s="65"/>
      <c r="F11" s="65"/>
      <c r="G11" s="65"/>
    </row>
    <row r="12" spans="1:7" ht="21" customHeight="1">
      <c r="A12" s="137" t="s">
        <v>82</v>
      </c>
      <c r="B12" s="137"/>
      <c r="C12" s="137"/>
      <c r="D12" s="137"/>
      <c r="E12" s="137"/>
      <c r="F12" s="137"/>
      <c r="G12" s="137"/>
    </row>
    <row r="13" spans="1:7" ht="21.75" customHeight="1">
      <c r="A13" s="119" t="s">
        <v>38</v>
      </c>
      <c r="B13" s="119"/>
      <c r="C13" s="119"/>
      <c r="D13" s="119"/>
      <c r="E13" s="119"/>
      <c r="F13" s="119"/>
      <c r="G13" s="119"/>
    </row>
    <row r="14" spans="1:7" ht="165.75" customHeight="1">
      <c r="A14" s="119" t="s">
        <v>109</v>
      </c>
      <c r="B14" s="119"/>
      <c r="C14" s="119"/>
      <c r="D14" s="119"/>
      <c r="E14" s="119"/>
      <c r="F14" s="119"/>
      <c r="G14" s="119"/>
    </row>
    <row r="15" spans="1:7" ht="12.75">
      <c r="A15" s="69" t="s">
        <v>11</v>
      </c>
      <c r="B15" s="70"/>
      <c r="C15" s="70"/>
      <c r="D15" s="70"/>
      <c r="E15" s="70"/>
      <c r="F15" s="70"/>
      <c r="G15" s="70"/>
    </row>
    <row r="16" spans="1:7" ht="12.75">
      <c r="A16" s="71" t="s">
        <v>4</v>
      </c>
      <c r="B16" s="70"/>
      <c r="C16" s="70"/>
      <c r="D16" s="72" t="s">
        <v>26</v>
      </c>
      <c r="E16" s="70"/>
      <c r="F16" s="70"/>
      <c r="G16" s="70"/>
    </row>
    <row r="17" spans="1:7" ht="37.5" customHeight="1">
      <c r="A17" s="73" t="s">
        <v>2</v>
      </c>
      <c r="B17" s="70"/>
      <c r="C17" s="70"/>
      <c r="D17" s="120" t="s">
        <v>25</v>
      </c>
      <c r="E17" s="120"/>
      <c r="F17" s="120"/>
      <c r="G17" s="120"/>
    </row>
    <row r="18" spans="1:7" ht="12.75">
      <c r="A18" s="73" t="s">
        <v>1</v>
      </c>
      <c r="B18" s="70"/>
      <c r="C18" s="70"/>
      <c r="D18" s="70" t="s">
        <v>27</v>
      </c>
      <c r="E18" s="70"/>
      <c r="F18" s="70"/>
      <c r="G18" s="70"/>
    </row>
    <row r="19" spans="1:12" ht="12.75">
      <c r="A19" s="73" t="s">
        <v>5</v>
      </c>
      <c r="B19" s="70"/>
      <c r="C19" s="70"/>
      <c r="D19" s="65" t="s">
        <v>3</v>
      </c>
      <c r="E19" s="70"/>
      <c r="F19" s="70"/>
      <c r="G19" s="70"/>
      <c r="H19" s="1"/>
      <c r="I19" s="1"/>
      <c r="J19" s="1"/>
      <c r="K19" s="1"/>
      <c r="L19" s="1"/>
    </row>
    <row r="20" spans="1:12" ht="3" customHeight="1">
      <c r="A20" s="74"/>
      <c r="B20" s="70"/>
      <c r="C20" s="70"/>
      <c r="D20" s="65"/>
      <c r="E20" s="70"/>
      <c r="F20" s="70"/>
      <c r="G20" s="70"/>
      <c r="H20" s="1"/>
      <c r="I20" s="1"/>
      <c r="J20" s="1"/>
      <c r="K20" s="1"/>
      <c r="L20" s="1"/>
    </row>
    <row r="21" spans="1:12" ht="117.75" customHeight="1">
      <c r="A21" s="75" t="s">
        <v>17</v>
      </c>
      <c r="B21" s="104" t="s">
        <v>36</v>
      </c>
      <c r="C21" s="104"/>
      <c r="D21" s="104"/>
      <c r="E21" s="104"/>
      <c r="F21" s="104"/>
      <c r="G21" s="104"/>
      <c r="H21" s="1"/>
      <c r="I21" s="1"/>
      <c r="J21" s="1"/>
      <c r="K21" s="1"/>
      <c r="L21" s="1"/>
    </row>
    <row r="22" spans="1:12" ht="29.25" customHeight="1">
      <c r="A22" s="76" t="s">
        <v>37</v>
      </c>
      <c r="B22" s="131"/>
      <c r="C22" s="131"/>
      <c r="D22" s="131"/>
      <c r="E22" s="131"/>
      <c r="F22" s="131"/>
      <c r="G22" s="131"/>
      <c r="L22" s="1"/>
    </row>
    <row r="23" spans="1:12" ht="14.25" customHeight="1">
      <c r="A23" s="121" t="s">
        <v>34</v>
      </c>
      <c r="B23" s="122"/>
      <c r="C23" s="123"/>
      <c r="D23" s="77" t="s">
        <v>35</v>
      </c>
      <c r="E23" s="12" t="s">
        <v>84</v>
      </c>
      <c r="F23" s="12">
        <v>2023</v>
      </c>
      <c r="G23" s="12">
        <v>2024</v>
      </c>
      <c r="L23" s="1"/>
    </row>
    <row r="24" spans="1:12" ht="27" customHeight="1" thickBot="1">
      <c r="A24" s="110" t="s">
        <v>31</v>
      </c>
      <c r="B24" s="111"/>
      <c r="C24" s="112"/>
      <c r="D24" s="78" t="s">
        <v>33</v>
      </c>
      <c r="E24" s="13">
        <v>1546</v>
      </c>
      <c r="F24" s="13">
        <v>1577</v>
      </c>
      <c r="G24" s="13">
        <v>1609</v>
      </c>
      <c r="H24" s="118"/>
      <c r="I24" s="118"/>
      <c r="J24" s="1"/>
      <c r="K24" s="1"/>
      <c r="L24" s="1"/>
    </row>
    <row r="25" spans="1:12" ht="27" customHeight="1" thickBot="1">
      <c r="A25" s="79" t="s">
        <v>88</v>
      </c>
      <c r="B25" s="80"/>
      <c r="C25" s="81"/>
      <c r="D25" s="78" t="s">
        <v>33</v>
      </c>
      <c r="E25" s="92">
        <v>1030</v>
      </c>
      <c r="F25" s="13">
        <v>1051</v>
      </c>
      <c r="G25" s="13">
        <v>1072</v>
      </c>
      <c r="H25" s="11"/>
      <c r="I25" s="11"/>
      <c r="J25" s="1"/>
      <c r="K25" s="1"/>
      <c r="L25" s="1"/>
    </row>
    <row r="26" spans="1:12" ht="27" customHeight="1" thickBot="1">
      <c r="A26" s="124" t="s">
        <v>87</v>
      </c>
      <c r="B26" s="114"/>
      <c r="C26" s="125"/>
      <c r="D26" s="78" t="s">
        <v>32</v>
      </c>
      <c r="E26" s="14">
        <v>40</v>
      </c>
      <c r="F26" s="14">
        <v>45</v>
      </c>
      <c r="G26" s="14">
        <v>50</v>
      </c>
      <c r="H26" s="11"/>
      <c r="I26" s="11"/>
      <c r="J26" s="1"/>
      <c r="K26" s="1"/>
      <c r="L26" s="1"/>
    </row>
    <row r="27" spans="1:12" ht="27" customHeight="1" thickBot="1">
      <c r="A27" s="124" t="s">
        <v>86</v>
      </c>
      <c r="B27" s="114"/>
      <c r="C27" s="125"/>
      <c r="D27" s="78" t="s">
        <v>32</v>
      </c>
      <c r="E27" s="13">
        <v>55</v>
      </c>
      <c r="F27" s="13">
        <v>60</v>
      </c>
      <c r="G27" s="13">
        <v>65</v>
      </c>
      <c r="H27" s="11"/>
      <c r="I27" s="11"/>
      <c r="J27" s="1"/>
      <c r="K27" s="1"/>
      <c r="L27" s="1"/>
    </row>
    <row r="28" spans="1:12" ht="27" customHeight="1" thickBot="1">
      <c r="A28" s="124" t="s">
        <v>85</v>
      </c>
      <c r="B28" s="114"/>
      <c r="C28" s="125"/>
      <c r="D28" s="78" t="s">
        <v>32</v>
      </c>
      <c r="E28" s="13">
        <v>58</v>
      </c>
      <c r="F28" s="13">
        <v>62</v>
      </c>
      <c r="G28" s="13">
        <v>66</v>
      </c>
      <c r="H28" s="11"/>
      <c r="I28" s="11"/>
      <c r="J28" s="1"/>
      <c r="K28" s="1"/>
      <c r="L28" s="1"/>
    </row>
    <row r="29" spans="1:12" ht="27" customHeight="1" thickBot="1">
      <c r="A29" s="110" t="s">
        <v>83</v>
      </c>
      <c r="B29" s="111"/>
      <c r="C29" s="112"/>
      <c r="D29" s="78" t="s">
        <v>32</v>
      </c>
      <c r="E29" s="13">
        <v>60</v>
      </c>
      <c r="F29" s="13">
        <v>65</v>
      </c>
      <c r="G29" s="13">
        <v>75</v>
      </c>
      <c r="H29" s="118"/>
      <c r="I29" s="118"/>
      <c r="J29" s="1"/>
      <c r="K29" s="1"/>
      <c r="L29" s="1"/>
    </row>
    <row r="30" spans="1:12" ht="27" customHeight="1" thickBot="1">
      <c r="A30" s="110" t="s">
        <v>62</v>
      </c>
      <c r="B30" s="111"/>
      <c r="C30" s="112"/>
      <c r="D30" s="82" t="s">
        <v>32</v>
      </c>
      <c r="E30" s="6">
        <v>4.8</v>
      </c>
      <c r="F30" s="6">
        <v>4.8</v>
      </c>
      <c r="G30" s="6">
        <v>4.8</v>
      </c>
      <c r="H30" s="118"/>
      <c r="I30" s="118"/>
      <c r="J30" s="1"/>
      <c r="K30" s="1"/>
      <c r="L30" s="1"/>
    </row>
    <row r="31" spans="1:12" ht="30" customHeight="1">
      <c r="A31" s="113" t="s">
        <v>114</v>
      </c>
      <c r="B31" s="114"/>
      <c r="C31" s="115"/>
      <c r="D31" s="82" t="s">
        <v>115</v>
      </c>
      <c r="E31" s="83">
        <v>442</v>
      </c>
      <c r="F31" s="6">
        <v>398</v>
      </c>
      <c r="G31" s="6">
        <v>393</v>
      </c>
      <c r="H31" s="7"/>
      <c r="I31" s="7"/>
      <c r="J31" s="1"/>
      <c r="K31" s="1"/>
      <c r="L31" s="1"/>
    </row>
    <row r="32" spans="1:12" ht="18" customHeight="1">
      <c r="A32" s="116"/>
      <c r="B32" s="117"/>
      <c r="C32" s="117"/>
      <c r="D32" s="6"/>
      <c r="E32" s="15"/>
      <c r="F32" s="5"/>
      <c r="G32" s="5"/>
      <c r="H32" s="4"/>
      <c r="I32" s="4"/>
      <c r="J32" s="1"/>
      <c r="K32" s="1"/>
      <c r="L32" s="1"/>
    </row>
    <row r="33" spans="1:8" ht="41.25" customHeight="1">
      <c r="A33" s="76" t="s">
        <v>24</v>
      </c>
      <c r="B33" s="104" t="s">
        <v>89</v>
      </c>
      <c r="C33" s="104"/>
      <c r="D33" s="104"/>
      <c r="E33" s="104"/>
      <c r="F33" s="104"/>
      <c r="G33" s="104"/>
      <c r="H33" s="2"/>
    </row>
    <row r="34" spans="1:8" ht="10.5" customHeight="1" hidden="1">
      <c r="A34" s="84"/>
      <c r="B34" s="65"/>
      <c r="C34" s="65"/>
      <c r="D34" s="65"/>
      <c r="E34" s="65"/>
      <c r="F34" s="65"/>
      <c r="G34" s="65"/>
      <c r="H34" s="2"/>
    </row>
    <row r="35" spans="1:8" ht="12.75">
      <c r="A35" s="107" t="s">
        <v>12</v>
      </c>
      <c r="B35" s="107"/>
      <c r="C35" s="107"/>
      <c r="D35" s="107"/>
      <c r="E35" s="107"/>
      <c r="F35" s="107"/>
      <c r="G35" s="107"/>
      <c r="H35" s="2"/>
    </row>
    <row r="36" spans="1:8" ht="12.75">
      <c r="A36" s="60">
        <v>1</v>
      </c>
      <c r="B36" s="60">
        <v>2</v>
      </c>
      <c r="C36" s="60">
        <v>3</v>
      </c>
      <c r="D36" s="60">
        <v>4</v>
      </c>
      <c r="E36" s="60">
        <v>5</v>
      </c>
      <c r="F36" s="60">
        <v>6</v>
      </c>
      <c r="G36" s="60">
        <v>7</v>
      </c>
      <c r="H36" s="2"/>
    </row>
    <row r="37" spans="1:8" ht="25.5">
      <c r="A37" s="108" t="s">
        <v>13</v>
      </c>
      <c r="B37" s="102" t="s">
        <v>6</v>
      </c>
      <c r="C37" s="60" t="s">
        <v>22</v>
      </c>
      <c r="D37" s="60" t="s">
        <v>23</v>
      </c>
      <c r="E37" s="102" t="s">
        <v>0</v>
      </c>
      <c r="F37" s="102"/>
      <c r="G37" s="102"/>
      <c r="H37" s="2"/>
    </row>
    <row r="38" spans="1:8" ht="12.75">
      <c r="A38" s="109"/>
      <c r="B38" s="102"/>
      <c r="C38" s="8" t="s">
        <v>39</v>
      </c>
      <c r="D38" s="8" t="s">
        <v>51</v>
      </c>
      <c r="E38" s="8" t="s">
        <v>59</v>
      </c>
      <c r="F38" s="8" t="s">
        <v>70</v>
      </c>
      <c r="G38" s="8" t="s">
        <v>74</v>
      </c>
      <c r="H38" s="1"/>
    </row>
    <row r="39" spans="1:8" ht="25.5">
      <c r="A39" s="61" t="s">
        <v>58</v>
      </c>
      <c r="B39" s="27" t="s">
        <v>8</v>
      </c>
      <c r="C39" s="85">
        <f>C70</f>
        <v>93558</v>
      </c>
      <c r="D39" s="85">
        <f>D70</f>
        <v>58978.4</v>
      </c>
      <c r="E39" s="85">
        <f>E70</f>
        <v>18640.2</v>
      </c>
      <c r="F39" s="85">
        <f>F70</f>
        <v>0</v>
      </c>
      <c r="G39" s="85">
        <f>G70</f>
        <v>0</v>
      </c>
      <c r="H39" s="1"/>
    </row>
    <row r="40" spans="1:8" ht="25.5">
      <c r="A40" s="61" t="s">
        <v>98</v>
      </c>
      <c r="B40" s="27" t="s">
        <v>8</v>
      </c>
      <c r="C40" s="85"/>
      <c r="D40" s="85"/>
      <c r="E40" s="85">
        <f>E93</f>
        <v>114830</v>
      </c>
      <c r="F40" s="85">
        <f>F91+F92</f>
        <v>0</v>
      </c>
      <c r="G40" s="85">
        <f>G91+G92</f>
        <v>0</v>
      </c>
      <c r="H40" s="1"/>
    </row>
    <row r="41" spans="1:8" ht="25.5">
      <c r="A41" s="61" t="s">
        <v>78</v>
      </c>
      <c r="B41" s="27" t="s">
        <v>8</v>
      </c>
      <c r="C41" s="85">
        <f>C116</f>
        <v>13410</v>
      </c>
      <c r="D41" s="85">
        <f>D116</f>
        <v>11256.1</v>
      </c>
      <c r="E41" s="85">
        <f>E116</f>
        <v>10427.2</v>
      </c>
      <c r="F41" s="85">
        <f>F116</f>
        <v>0</v>
      </c>
      <c r="G41" s="85">
        <f>G116</f>
        <v>0</v>
      </c>
      <c r="H41" s="1"/>
    </row>
    <row r="42" spans="1:8" ht="24" customHeight="1">
      <c r="A42" s="61" t="s">
        <v>68</v>
      </c>
      <c r="B42" s="27" t="s">
        <v>8</v>
      </c>
      <c r="C42" s="85">
        <f>C161+C130</f>
        <v>19569</v>
      </c>
      <c r="D42" s="85">
        <f>D161+D130</f>
        <v>11778</v>
      </c>
      <c r="E42" s="85">
        <f>E161+E130+E146</f>
        <v>19188</v>
      </c>
      <c r="F42" s="85">
        <f>F161+F130</f>
        <v>19578</v>
      </c>
      <c r="G42" s="85">
        <f>G161+G130</f>
        <v>19578</v>
      </c>
      <c r="H42" s="1"/>
    </row>
    <row r="43" spans="1:7" ht="30.75" customHeight="1">
      <c r="A43" s="30" t="s">
        <v>57</v>
      </c>
      <c r="B43" s="58" t="s">
        <v>8</v>
      </c>
      <c r="C43" s="31">
        <f>SUM(C39:C42)</f>
        <v>126537</v>
      </c>
      <c r="D43" s="31">
        <f>SUM(D39:D42)</f>
        <v>82012.5</v>
      </c>
      <c r="E43" s="31">
        <f>SUM(E39:E42)</f>
        <v>163085.40000000002</v>
      </c>
      <c r="F43" s="31">
        <f>SUM(F39:F42)</f>
        <v>19578</v>
      </c>
      <c r="G43" s="31">
        <f>SUM(G39:G42)</f>
        <v>19578</v>
      </c>
    </row>
    <row r="44" spans="1:7" ht="17.25" customHeight="1">
      <c r="A44" s="50" t="s">
        <v>118</v>
      </c>
      <c r="B44" s="33"/>
      <c r="C44" s="34"/>
      <c r="D44" s="35"/>
      <c r="E44" s="33"/>
      <c r="F44" s="33"/>
      <c r="G44" s="33"/>
    </row>
    <row r="45" spans="1:7" ht="17.25" customHeight="1">
      <c r="A45" s="32" t="s">
        <v>16</v>
      </c>
      <c r="B45" s="33"/>
      <c r="C45" s="34"/>
      <c r="D45" s="35"/>
      <c r="E45" s="33"/>
      <c r="F45" s="33"/>
      <c r="G45" s="33"/>
    </row>
    <row r="46" spans="1:7" ht="37.5" customHeight="1">
      <c r="A46" s="36" t="s">
        <v>18</v>
      </c>
      <c r="B46" s="95" t="s">
        <v>25</v>
      </c>
      <c r="C46" s="95"/>
      <c r="D46" s="95"/>
      <c r="E46" s="95"/>
      <c r="F46" s="95"/>
      <c r="G46" s="95"/>
    </row>
    <row r="47" spans="1:7" ht="17.25" customHeight="1">
      <c r="A47" s="36" t="s">
        <v>19</v>
      </c>
      <c r="B47" s="59" t="s">
        <v>3</v>
      </c>
      <c r="C47" s="37"/>
      <c r="D47" s="38"/>
      <c r="E47" s="39"/>
      <c r="F47" s="39"/>
      <c r="G47" s="39"/>
    </row>
    <row r="48" spans="1:7" ht="119.25" customHeight="1">
      <c r="A48" s="40" t="s">
        <v>20</v>
      </c>
      <c r="B48" s="104" t="s">
        <v>107</v>
      </c>
      <c r="C48" s="104"/>
      <c r="D48" s="104"/>
      <c r="E48" s="104"/>
      <c r="F48" s="104"/>
      <c r="G48" s="104"/>
    </row>
    <row r="49" spans="1:7" ht="30.75" customHeight="1" hidden="1">
      <c r="A49" s="86"/>
      <c r="B49" s="33"/>
      <c r="C49" s="34"/>
      <c r="D49" s="35"/>
      <c r="E49" s="33"/>
      <c r="F49" s="33"/>
      <c r="G49" s="33"/>
    </row>
    <row r="50" spans="1:7" s="9" customFormat="1" ht="30.75" customHeight="1">
      <c r="A50" s="105" t="s">
        <v>7</v>
      </c>
      <c r="B50" s="102" t="s">
        <v>6</v>
      </c>
      <c r="C50" s="93" t="s">
        <v>22</v>
      </c>
      <c r="D50" s="93" t="s">
        <v>23</v>
      </c>
      <c r="E50" s="102" t="s">
        <v>0</v>
      </c>
      <c r="F50" s="102"/>
      <c r="G50" s="102"/>
    </row>
    <row r="51" spans="1:7" s="9" customFormat="1" ht="30.75" customHeight="1">
      <c r="A51" s="106"/>
      <c r="B51" s="102"/>
      <c r="C51" s="94" t="s">
        <v>39</v>
      </c>
      <c r="D51" s="94" t="s">
        <v>51</v>
      </c>
      <c r="E51" s="94" t="s">
        <v>59</v>
      </c>
      <c r="F51" s="94" t="s">
        <v>70</v>
      </c>
      <c r="G51" s="94" t="s">
        <v>74</v>
      </c>
    </row>
    <row r="52" spans="1:7" ht="69.75" customHeight="1">
      <c r="A52" s="51" t="s">
        <v>53</v>
      </c>
      <c r="B52" s="8" t="s">
        <v>21</v>
      </c>
      <c r="C52" s="8">
        <v>42</v>
      </c>
      <c r="D52" s="8">
        <v>35</v>
      </c>
      <c r="E52" s="8">
        <v>25</v>
      </c>
      <c r="F52" s="8"/>
      <c r="G52" s="8"/>
    </row>
    <row r="53" spans="1:7" ht="54.75" customHeight="1">
      <c r="A53" s="21" t="s">
        <v>81</v>
      </c>
      <c r="B53" s="56" t="s">
        <v>21</v>
      </c>
      <c r="C53" s="22"/>
      <c r="D53" s="22"/>
      <c r="E53" s="22">
        <v>2</v>
      </c>
      <c r="F53" s="22"/>
      <c r="G53" s="22"/>
    </row>
    <row r="54" spans="1:7" ht="60.75" customHeight="1">
      <c r="A54" s="21" t="s">
        <v>52</v>
      </c>
      <c r="B54" s="8" t="s">
        <v>21</v>
      </c>
      <c r="C54" s="8">
        <v>48</v>
      </c>
      <c r="D54" s="8">
        <v>40</v>
      </c>
      <c r="E54" s="8">
        <v>30</v>
      </c>
      <c r="F54" s="8"/>
      <c r="G54" s="8"/>
    </row>
    <row r="55" spans="1:7" ht="77.25" customHeight="1">
      <c r="A55" s="62" t="s">
        <v>56</v>
      </c>
      <c r="B55" s="8" t="s">
        <v>21</v>
      </c>
      <c r="C55" s="8">
        <v>40</v>
      </c>
      <c r="D55" s="8">
        <f>30+30+1</f>
        <v>61</v>
      </c>
      <c r="E55" s="8">
        <v>30</v>
      </c>
      <c r="F55" s="8"/>
      <c r="G55" s="8"/>
    </row>
    <row r="56" spans="1:7" ht="46.5" customHeight="1">
      <c r="A56" s="12" t="s">
        <v>110</v>
      </c>
      <c r="B56" s="8" t="s">
        <v>21</v>
      </c>
      <c r="C56" s="138">
        <v>44</v>
      </c>
      <c r="D56" s="138">
        <v>20</v>
      </c>
      <c r="E56" s="8">
        <v>1</v>
      </c>
      <c r="F56" s="8"/>
      <c r="G56" s="8"/>
    </row>
    <row r="57" spans="1:7" ht="45" customHeight="1">
      <c r="A57" s="12" t="s">
        <v>111</v>
      </c>
      <c r="B57" s="8" t="s">
        <v>21</v>
      </c>
      <c r="C57" s="138"/>
      <c r="D57" s="138"/>
      <c r="E57" s="8">
        <v>1</v>
      </c>
      <c r="F57" s="8"/>
      <c r="G57" s="8"/>
    </row>
    <row r="58" spans="1:7" ht="30.75" customHeight="1">
      <c r="A58" s="12" t="s">
        <v>72</v>
      </c>
      <c r="B58" s="8" t="s">
        <v>21</v>
      </c>
      <c r="C58" s="8"/>
      <c r="D58" s="8">
        <v>30</v>
      </c>
      <c r="E58" s="8">
        <v>0</v>
      </c>
      <c r="F58" s="8"/>
      <c r="G58" s="8"/>
    </row>
    <row r="59" spans="1:7" ht="12.75">
      <c r="A59" s="28"/>
      <c r="B59" s="28"/>
      <c r="C59" s="28"/>
      <c r="D59" s="28"/>
      <c r="E59" s="28"/>
      <c r="F59" s="28"/>
      <c r="G59" s="28"/>
    </row>
    <row r="60" spans="1:7" ht="30.75" customHeight="1">
      <c r="A60" s="23"/>
      <c r="B60" s="24"/>
      <c r="C60" s="24"/>
      <c r="D60" s="24"/>
      <c r="E60" s="24"/>
      <c r="F60" s="24"/>
      <c r="G60" s="24"/>
    </row>
    <row r="61" spans="1:7" s="9" customFormat="1" ht="30.75" customHeight="1">
      <c r="A61" s="98" t="s">
        <v>117</v>
      </c>
      <c r="B61" s="100" t="s">
        <v>6</v>
      </c>
      <c r="C61" s="57" t="s">
        <v>22</v>
      </c>
      <c r="D61" s="57" t="s">
        <v>23</v>
      </c>
      <c r="E61" s="100" t="s">
        <v>0</v>
      </c>
      <c r="F61" s="100"/>
      <c r="G61" s="100"/>
    </row>
    <row r="62" spans="1:7" s="9" customFormat="1" ht="30.75" customHeight="1">
      <c r="A62" s="99"/>
      <c r="B62" s="97"/>
      <c r="C62" s="25" t="s">
        <v>39</v>
      </c>
      <c r="D62" s="25" t="s">
        <v>51</v>
      </c>
      <c r="E62" s="25" t="s">
        <v>59</v>
      </c>
      <c r="F62" s="25" t="s">
        <v>70</v>
      </c>
      <c r="G62" s="25" t="s">
        <v>75</v>
      </c>
    </row>
    <row r="63" spans="1:7" ht="78.75" customHeight="1">
      <c r="A63" s="26" t="s">
        <v>54</v>
      </c>
      <c r="B63" s="27" t="s">
        <v>8</v>
      </c>
      <c r="C63" s="18">
        <v>6028</v>
      </c>
      <c r="D63" s="8">
        <f>12201-4000-601</f>
        <v>7600</v>
      </c>
      <c r="E63" s="8">
        <f>9000-2700</f>
        <v>6300</v>
      </c>
      <c r="F63" s="8"/>
      <c r="G63" s="8"/>
    </row>
    <row r="64" spans="1:7" ht="51.75" customHeight="1">
      <c r="A64" s="21" t="s">
        <v>76</v>
      </c>
      <c r="B64" s="27" t="s">
        <v>8</v>
      </c>
      <c r="C64" s="18"/>
      <c r="D64" s="28"/>
      <c r="E64" s="18">
        <v>558</v>
      </c>
      <c r="F64" s="18"/>
      <c r="G64" s="18"/>
    </row>
    <row r="65" spans="1:7" ht="51.75" customHeight="1">
      <c r="A65" s="21" t="s">
        <v>50</v>
      </c>
      <c r="B65" s="27" t="s">
        <v>8</v>
      </c>
      <c r="C65" s="18">
        <v>16200</v>
      </c>
      <c r="D65" s="18">
        <f>17502-4800+215</f>
        <v>12917</v>
      </c>
      <c r="E65" s="18">
        <f>13783-7591-3207</f>
        <v>2985</v>
      </c>
      <c r="F65" s="18"/>
      <c r="G65" s="18"/>
    </row>
    <row r="66" spans="1:7" ht="30.75" customHeight="1">
      <c r="A66" s="29" t="s">
        <v>41</v>
      </c>
      <c r="B66" s="27" t="s">
        <v>8</v>
      </c>
      <c r="C66" s="18">
        <v>3796</v>
      </c>
      <c r="D66" s="18">
        <f>3072+3072-3488.6+204</f>
        <v>2859.4</v>
      </c>
      <c r="E66" s="18">
        <f>6452-2163</f>
        <v>4289</v>
      </c>
      <c r="F66" s="18"/>
      <c r="G66" s="18"/>
    </row>
    <row r="67" spans="1:7" ht="45.75" customHeight="1">
      <c r="A67" s="20" t="s">
        <v>102</v>
      </c>
      <c r="B67" s="27" t="s">
        <v>8</v>
      </c>
      <c r="C67" s="139">
        <v>22534</v>
      </c>
      <c r="D67" s="139">
        <f>11668+5834</f>
        <v>17502</v>
      </c>
      <c r="E67" s="18">
        <v>2875</v>
      </c>
      <c r="F67" s="18"/>
      <c r="G67" s="18"/>
    </row>
    <row r="68" spans="1:7" ht="41.25" customHeight="1">
      <c r="A68" s="20" t="s">
        <v>103</v>
      </c>
      <c r="B68" s="27" t="s">
        <v>8</v>
      </c>
      <c r="C68" s="140"/>
      <c r="D68" s="140"/>
      <c r="E68" s="18">
        <v>1633.2</v>
      </c>
      <c r="F68" s="18"/>
      <c r="G68" s="18"/>
    </row>
    <row r="69" spans="1:7" ht="30.75" customHeight="1">
      <c r="A69" s="20" t="s">
        <v>71</v>
      </c>
      <c r="B69" s="27" t="s">
        <v>8</v>
      </c>
      <c r="C69" s="18">
        <v>45000</v>
      </c>
      <c r="D69" s="18">
        <f>21600-3500</f>
        <v>18100</v>
      </c>
      <c r="E69" s="18">
        <f>3014-3014</f>
        <v>0</v>
      </c>
      <c r="F69" s="18"/>
      <c r="G69" s="18"/>
    </row>
    <row r="70" spans="1:7" ht="30.75" customHeight="1">
      <c r="A70" s="30" t="s">
        <v>15</v>
      </c>
      <c r="B70" s="58" t="s">
        <v>8</v>
      </c>
      <c r="C70" s="31">
        <f>SUM(C63:C69)</f>
        <v>93558</v>
      </c>
      <c r="D70" s="31">
        <f>SUM(D63:D69)</f>
        <v>58978.4</v>
      </c>
      <c r="E70" s="31">
        <f>SUM(E63:E69)</f>
        <v>18640.2</v>
      </c>
      <c r="F70" s="31">
        <f>SUM(F63:F69)</f>
        <v>0</v>
      </c>
      <c r="G70" s="31">
        <f>SUM(G63:G69)</f>
        <v>0</v>
      </c>
    </row>
    <row r="71" spans="1:7" ht="14.25" customHeight="1">
      <c r="A71" s="103" t="s">
        <v>90</v>
      </c>
      <c r="B71" s="103"/>
      <c r="C71" s="103"/>
      <c r="D71" s="103"/>
      <c r="E71" s="103"/>
      <c r="F71" s="103"/>
      <c r="G71" s="103"/>
    </row>
    <row r="72" spans="1:7" ht="14.25" customHeight="1">
      <c r="A72" s="32" t="s">
        <v>16</v>
      </c>
      <c r="B72" s="33"/>
      <c r="C72" s="34"/>
      <c r="D72" s="35"/>
      <c r="E72" s="33"/>
      <c r="F72" s="33"/>
      <c r="G72" s="33"/>
    </row>
    <row r="73" spans="1:7" ht="33.75" customHeight="1">
      <c r="A73" s="36" t="s">
        <v>18</v>
      </c>
      <c r="B73" s="95" t="s">
        <v>25</v>
      </c>
      <c r="C73" s="95"/>
      <c r="D73" s="95"/>
      <c r="E73" s="95"/>
      <c r="F73" s="95"/>
      <c r="G73" s="95"/>
    </row>
    <row r="74" spans="1:7" ht="14.25" customHeight="1">
      <c r="A74" s="36" t="s">
        <v>19</v>
      </c>
      <c r="B74" s="59" t="s">
        <v>3</v>
      </c>
      <c r="C74" s="37"/>
      <c r="D74" s="38"/>
      <c r="E74" s="39"/>
      <c r="F74" s="39"/>
      <c r="G74" s="39"/>
    </row>
    <row r="75" spans="1:7" ht="65.25" customHeight="1">
      <c r="A75" s="40" t="s">
        <v>20</v>
      </c>
      <c r="B75" s="104" t="s">
        <v>106</v>
      </c>
      <c r="C75" s="104"/>
      <c r="D75" s="104"/>
      <c r="E75" s="104"/>
      <c r="F75" s="104"/>
      <c r="G75" s="104"/>
    </row>
    <row r="76" spans="1:7" ht="14.25" customHeight="1" hidden="1">
      <c r="A76" s="28"/>
      <c r="B76" s="28"/>
      <c r="C76" s="28"/>
      <c r="D76" s="28"/>
      <c r="E76" s="28"/>
      <c r="F76" s="28"/>
      <c r="G76" s="28"/>
    </row>
    <row r="77" spans="1:7" ht="24.75" customHeight="1">
      <c r="A77" s="105" t="s">
        <v>7</v>
      </c>
      <c r="B77" s="102" t="s">
        <v>6</v>
      </c>
      <c r="C77" s="60" t="s">
        <v>22</v>
      </c>
      <c r="D77" s="60" t="s">
        <v>23</v>
      </c>
      <c r="E77" s="102" t="s">
        <v>0</v>
      </c>
      <c r="F77" s="102"/>
      <c r="G77" s="102"/>
    </row>
    <row r="78" spans="1:7" ht="24.75" customHeight="1">
      <c r="A78" s="106"/>
      <c r="B78" s="102"/>
      <c r="C78" s="8" t="s">
        <v>39</v>
      </c>
      <c r="D78" s="8" t="s">
        <v>51</v>
      </c>
      <c r="E78" s="8" t="s">
        <v>59</v>
      </c>
      <c r="F78" s="8" t="s">
        <v>70</v>
      </c>
      <c r="G78" s="8" t="s">
        <v>74</v>
      </c>
    </row>
    <row r="79" spans="1:7" s="16" customFormat="1" ht="33" customHeight="1">
      <c r="A79" s="12" t="s">
        <v>92</v>
      </c>
      <c r="B79" s="8" t="s">
        <v>21</v>
      </c>
      <c r="C79" s="8"/>
      <c r="D79" s="8"/>
      <c r="E79" s="8">
        <v>8</v>
      </c>
      <c r="F79" s="8"/>
      <c r="G79" s="8"/>
    </row>
    <row r="80" spans="1:7" s="16" customFormat="1" ht="27.75" customHeight="1">
      <c r="A80" s="12" t="s">
        <v>93</v>
      </c>
      <c r="B80" s="8" t="s">
        <v>21</v>
      </c>
      <c r="C80" s="8"/>
      <c r="D80" s="8"/>
      <c r="E80" s="8">
        <v>6</v>
      </c>
      <c r="F80" s="8"/>
      <c r="G80" s="8"/>
    </row>
    <row r="81" spans="1:7" s="16" customFormat="1" ht="18" customHeight="1">
      <c r="A81" s="12" t="s">
        <v>94</v>
      </c>
      <c r="B81" s="8" t="s">
        <v>21</v>
      </c>
      <c r="C81" s="8"/>
      <c r="D81" s="8"/>
      <c r="E81" s="8">
        <v>38</v>
      </c>
      <c r="F81" s="8"/>
      <c r="G81" s="8"/>
    </row>
    <row r="82" spans="1:7" s="16" customFormat="1" ht="55.5" customHeight="1">
      <c r="A82" s="12" t="s">
        <v>112</v>
      </c>
      <c r="B82" s="8" t="s">
        <v>21</v>
      </c>
      <c r="C82" s="8"/>
      <c r="D82" s="8"/>
      <c r="E82" s="8">
        <v>26</v>
      </c>
      <c r="F82" s="8"/>
      <c r="G82" s="8"/>
    </row>
    <row r="83" spans="1:7" s="16" customFormat="1" ht="51" customHeight="1">
      <c r="A83" s="12" t="s">
        <v>113</v>
      </c>
      <c r="B83" s="8" t="s">
        <v>21</v>
      </c>
      <c r="C83" s="8"/>
      <c r="D83" s="8"/>
      <c r="E83" s="8">
        <v>29</v>
      </c>
      <c r="F83" s="8"/>
      <c r="G83" s="8"/>
    </row>
    <row r="84" spans="1:7" s="16" customFormat="1" ht="24" customHeight="1">
      <c r="A84" s="41" t="s">
        <v>91</v>
      </c>
      <c r="B84" s="8" t="s">
        <v>21</v>
      </c>
      <c r="C84" s="42"/>
      <c r="D84" s="43"/>
      <c r="E84" s="44">
        <v>79</v>
      </c>
      <c r="F84" s="43"/>
      <c r="G84" s="43"/>
    </row>
    <row r="85" spans="1:7" ht="38.25" customHeight="1">
      <c r="A85" s="101" t="s">
        <v>116</v>
      </c>
      <c r="B85" s="102" t="s">
        <v>6</v>
      </c>
      <c r="C85" s="60" t="s">
        <v>22</v>
      </c>
      <c r="D85" s="60" t="s">
        <v>23</v>
      </c>
      <c r="E85" s="102" t="s">
        <v>0</v>
      </c>
      <c r="F85" s="102"/>
      <c r="G85" s="102"/>
    </row>
    <row r="86" spans="1:7" ht="21" customHeight="1">
      <c r="A86" s="101"/>
      <c r="B86" s="102"/>
      <c r="C86" s="8" t="s">
        <v>39</v>
      </c>
      <c r="D86" s="8" t="s">
        <v>51</v>
      </c>
      <c r="E86" s="8" t="s">
        <v>59</v>
      </c>
      <c r="F86" s="8" t="s">
        <v>70</v>
      </c>
      <c r="G86" s="8" t="s">
        <v>74</v>
      </c>
    </row>
    <row r="87" spans="1:7" ht="24.75" customHeight="1">
      <c r="A87" s="12" t="s">
        <v>92</v>
      </c>
      <c r="B87" s="27" t="s">
        <v>8</v>
      </c>
      <c r="C87" s="8"/>
      <c r="D87" s="8"/>
      <c r="E87" s="18">
        <f>9074-8000+189</f>
        <v>1263</v>
      </c>
      <c r="F87" s="8"/>
      <c r="G87" s="8"/>
    </row>
    <row r="88" spans="1:7" ht="24.75" customHeight="1">
      <c r="A88" s="12" t="s">
        <v>93</v>
      </c>
      <c r="B88" s="27" t="s">
        <v>8</v>
      </c>
      <c r="C88" s="8"/>
      <c r="D88" s="8"/>
      <c r="E88" s="18">
        <f>6806-4570</f>
        <v>2236</v>
      </c>
      <c r="F88" s="8"/>
      <c r="G88" s="8"/>
    </row>
    <row r="89" spans="1:7" ht="24.75" customHeight="1">
      <c r="A89" s="12" t="s">
        <v>94</v>
      </c>
      <c r="B89" s="27" t="s">
        <v>8</v>
      </c>
      <c r="C89" s="8"/>
      <c r="D89" s="8"/>
      <c r="E89" s="18">
        <f>29319-16000</f>
        <v>13319</v>
      </c>
      <c r="F89" s="8"/>
      <c r="G89" s="8"/>
    </row>
    <row r="90" spans="1:7" ht="44.25" customHeight="1">
      <c r="A90" s="12" t="s">
        <v>95</v>
      </c>
      <c r="B90" s="27" t="s">
        <v>8</v>
      </c>
      <c r="C90" s="8"/>
      <c r="D90" s="8"/>
      <c r="E90" s="18">
        <f>4284+26954.4</f>
        <v>31238.4</v>
      </c>
      <c r="F90" s="8"/>
      <c r="G90" s="8"/>
    </row>
    <row r="91" spans="1:7" ht="44.25" customHeight="1">
      <c r="A91" s="12" t="s">
        <v>96</v>
      </c>
      <c r="B91" s="27" t="s">
        <v>8</v>
      </c>
      <c r="C91" s="85"/>
      <c r="D91" s="87"/>
      <c r="E91" s="85">
        <f>8619+27463.6-5065</f>
        <v>31017.6</v>
      </c>
      <c r="F91" s="87"/>
      <c r="G91" s="87"/>
    </row>
    <row r="92" spans="1:7" ht="24.75" customHeight="1">
      <c r="A92" s="29" t="s">
        <v>71</v>
      </c>
      <c r="B92" s="27" t="s">
        <v>8</v>
      </c>
      <c r="C92" s="42"/>
      <c r="D92" s="88"/>
      <c r="E92" s="89">
        <f>56728-25848+4876</f>
        <v>35756</v>
      </c>
      <c r="F92" s="88"/>
      <c r="G92" s="88"/>
    </row>
    <row r="93" spans="1:7" s="9" customFormat="1" ht="24.75" customHeight="1">
      <c r="A93" s="45" t="s">
        <v>97</v>
      </c>
      <c r="B93" s="46" t="s">
        <v>8</v>
      </c>
      <c r="C93" s="47"/>
      <c r="D93" s="48"/>
      <c r="E93" s="49">
        <f>SUM(E87:E92)</f>
        <v>114830</v>
      </c>
      <c r="F93" s="48"/>
      <c r="G93" s="48"/>
    </row>
    <row r="94" spans="1:7" ht="22.5" customHeight="1">
      <c r="A94" s="50" t="s">
        <v>66</v>
      </c>
      <c r="B94" s="33"/>
      <c r="C94" s="34"/>
      <c r="D94" s="35"/>
      <c r="E94" s="33"/>
      <c r="F94" s="33"/>
      <c r="G94" s="33"/>
    </row>
    <row r="95" spans="1:7" ht="21" customHeight="1">
      <c r="A95" s="32" t="s">
        <v>16</v>
      </c>
      <c r="B95" s="33"/>
      <c r="C95" s="34"/>
      <c r="D95" s="35"/>
      <c r="E95" s="33"/>
      <c r="F95" s="33"/>
      <c r="G95" s="33"/>
    </row>
    <row r="96" spans="1:7" ht="27" customHeight="1">
      <c r="A96" s="36" t="s">
        <v>18</v>
      </c>
      <c r="B96" s="95" t="s">
        <v>25</v>
      </c>
      <c r="C96" s="95"/>
      <c r="D96" s="95"/>
      <c r="E96" s="95"/>
      <c r="F96" s="95"/>
      <c r="G96" s="95"/>
    </row>
    <row r="97" spans="1:7" ht="16.5" customHeight="1">
      <c r="A97" s="36" t="s">
        <v>19</v>
      </c>
      <c r="B97" s="59" t="s">
        <v>3</v>
      </c>
      <c r="C97" s="37"/>
      <c r="D97" s="38"/>
      <c r="E97" s="39"/>
      <c r="F97" s="39"/>
      <c r="G97" s="39"/>
    </row>
    <row r="98" spans="1:7" ht="32.25" customHeight="1">
      <c r="A98" s="40" t="s">
        <v>20</v>
      </c>
      <c r="B98" s="104" t="s">
        <v>105</v>
      </c>
      <c r="C98" s="104"/>
      <c r="D98" s="104"/>
      <c r="E98" s="104"/>
      <c r="F98" s="104"/>
      <c r="G98" s="104"/>
    </row>
    <row r="99" spans="1:7" ht="22.5" customHeight="1">
      <c r="A99" s="28"/>
      <c r="B99" s="28"/>
      <c r="C99" s="28"/>
      <c r="D99" s="28"/>
      <c r="E99" s="28"/>
      <c r="F99" s="28"/>
      <c r="G99" s="28"/>
    </row>
    <row r="100" spans="1:7" s="9" customFormat="1" ht="30.75" customHeight="1">
      <c r="A100" s="126" t="s">
        <v>7</v>
      </c>
      <c r="B100" s="97" t="s">
        <v>6</v>
      </c>
      <c r="C100" s="58" t="s">
        <v>22</v>
      </c>
      <c r="D100" s="58" t="s">
        <v>23</v>
      </c>
      <c r="E100" s="97" t="s">
        <v>0</v>
      </c>
      <c r="F100" s="97"/>
      <c r="G100" s="97"/>
    </row>
    <row r="101" spans="1:7" s="9" customFormat="1" ht="30.75" customHeight="1">
      <c r="A101" s="100"/>
      <c r="B101" s="97"/>
      <c r="C101" s="25" t="s">
        <v>39</v>
      </c>
      <c r="D101" s="25" t="s">
        <v>51</v>
      </c>
      <c r="E101" s="25" t="s">
        <v>59</v>
      </c>
      <c r="F101" s="25" t="s">
        <v>70</v>
      </c>
      <c r="G101" s="25" t="s">
        <v>74</v>
      </c>
    </row>
    <row r="102" spans="1:7" ht="30.75" customHeight="1">
      <c r="A102" s="29" t="s">
        <v>44</v>
      </c>
      <c r="B102" s="8" t="s">
        <v>43</v>
      </c>
      <c r="C102" s="17">
        <v>40</v>
      </c>
      <c r="D102" s="17">
        <v>20</v>
      </c>
      <c r="E102" s="17">
        <v>30</v>
      </c>
      <c r="F102" s="17"/>
      <c r="G102" s="17"/>
    </row>
    <row r="103" spans="1:7" ht="30.75" customHeight="1">
      <c r="A103" s="29" t="s">
        <v>42</v>
      </c>
      <c r="B103" s="8" t="s">
        <v>43</v>
      </c>
      <c r="C103" s="17">
        <v>40</v>
      </c>
      <c r="D103" s="17">
        <v>30</v>
      </c>
      <c r="E103" s="17">
        <v>20</v>
      </c>
      <c r="F103" s="17"/>
      <c r="G103" s="17"/>
    </row>
    <row r="104" spans="1:7" ht="81" customHeight="1">
      <c r="A104" s="52" t="s">
        <v>79</v>
      </c>
      <c r="B104" s="8" t="s">
        <v>43</v>
      </c>
      <c r="C104" s="17"/>
      <c r="D104" s="17">
        <v>3</v>
      </c>
      <c r="E104" s="17">
        <v>3</v>
      </c>
      <c r="F104" s="17"/>
      <c r="G104" s="17"/>
    </row>
    <row r="105" spans="1:7" ht="76.5" customHeight="1">
      <c r="A105" s="20" t="s">
        <v>80</v>
      </c>
      <c r="B105" s="8" t="s">
        <v>43</v>
      </c>
      <c r="C105" s="17"/>
      <c r="D105" s="17">
        <v>5</v>
      </c>
      <c r="E105" s="17"/>
      <c r="F105" s="17"/>
      <c r="G105" s="17"/>
    </row>
    <row r="106" spans="1:7" ht="37.5" customHeight="1">
      <c r="A106" s="29" t="s">
        <v>77</v>
      </c>
      <c r="B106" s="8" t="s">
        <v>43</v>
      </c>
      <c r="C106" s="17"/>
      <c r="D106" s="17"/>
      <c r="E106" s="17">
        <v>1</v>
      </c>
      <c r="F106" s="17"/>
      <c r="G106" s="17"/>
    </row>
    <row r="107" spans="1:7" ht="30.75" customHeight="1">
      <c r="A107" s="53" t="s">
        <v>28</v>
      </c>
      <c r="B107" s="25" t="s">
        <v>21</v>
      </c>
      <c r="C107" s="54">
        <f>C102+C106</f>
        <v>40</v>
      </c>
      <c r="D107" s="54">
        <f>SUM(D102:D106)</f>
        <v>58</v>
      </c>
      <c r="E107" s="54">
        <f>SUM(E102:E106)</f>
        <v>54</v>
      </c>
      <c r="F107" s="54">
        <f>SUM(F102:F106)</f>
        <v>0</v>
      </c>
      <c r="G107" s="54">
        <f>SUM(G102:G106)</f>
        <v>0</v>
      </c>
    </row>
    <row r="108" spans="1:7" ht="30.75" customHeight="1">
      <c r="A108" s="23"/>
      <c r="B108" s="24"/>
      <c r="C108" s="55"/>
      <c r="D108" s="55"/>
      <c r="E108" s="55"/>
      <c r="F108" s="55"/>
      <c r="G108" s="55"/>
    </row>
    <row r="109" spans="1:7" s="9" customFormat="1" ht="30.75" customHeight="1">
      <c r="A109" s="98" t="s">
        <v>14</v>
      </c>
      <c r="B109" s="100" t="s">
        <v>6</v>
      </c>
      <c r="C109" s="57" t="s">
        <v>22</v>
      </c>
      <c r="D109" s="57" t="s">
        <v>23</v>
      </c>
      <c r="E109" s="100" t="s">
        <v>0</v>
      </c>
      <c r="F109" s="100"/>
      <c r="G109" s="100"/>
    </row>
    <row r="110" spans="1:7" s="9" customFormat="1" ht="30.75" customHeight="1">
      <c r="A110" s="99"/>
      <c r="B110" s="97"/>
      <c r="C110" s="25" t="s">
        <v>39</v>
      </c>
      <c r="D110" s="25" t="s">
        <v>51</v>
      </c>
      <c r="E110" s="25" t="s">
        <v>59</v>
      </c>
      <c r="F110" s="25" t="s">
        <v>70</v>
      </c>
      <c r="G110" s="25" t="s">
        <v>74</v>
      </c>
    </row>
    <row r="111" spans="1:7" ht="30.75" customHeight="1">
      <c r="A111" s="29" t="s">
        <v>44</v>
      </c>
      <c r="B111" s="27" t="s">
        <v>8</v>
      </c>
      <c r="C111" s="18">
        <v>7740</v>
      </c>
      <c r="D111" s="18">
        <v>4607</v>
      </c>
      <c r="E111" s="18">
        <v>5035</v>
      </c>
      <c r="F111" s="18"/>
      <c r="G111" s="18"/>
    </row>
    <row r="112" spans="1:7" ht="30.75" customHeight="1">
      <c r="A112" s="29" t="s">
        <v>42</v>
      </c>
      <c r="B112" s="27" t="s">
        <v>8</v>
      </c>
      <c r="C112" s="18">
        <v>5670</v>
      </c>
      <c r="D112" s="18">
        <v>2837</v>
      </c>
      <c r="E112" s="18">
        <f>4631-1584.8</f>
        <v>3046.2</v>
      </c>
      <c r="F112" s="18"/>
      <c r="G112" s="18"/>
    </row>
    <row r="113" spans="1:7" ht="75" customHeight="1">
      <c r="A113" s="52" t="s">
        <v>79</v>
      </c>
      <c r="B113" s="27" t="s">
        <v>8</v>
      </c>
      <c r="C113" s="18"/>
      <c r="D113" s="18">
        <v>895.1</v>
      </c>
      <c r="E113" s="18">
        <f>3308-1118</f>
        <v>2190</v>
      </c>
      <c r="F113" s="18"/>
      <c r="G113" s="18"/>
    </row>
    <row r="114" spans="1:7" ht="75.75" customHeight="1">
      <c r="A114" s="20" t="s">
        <v>80</v>
      </c>
      <c r="B114" s="27" t="s">
        <v>8</v>
      </c>
      <c r="C114" s="18"/>
      <c r="D114" s="18">
        <v>2917</v>
      </c>
      <c r="E114" s="18"/>
      <c r="F114" s="18"/>
      <c r="G114" s="18"/>
    </row>
    <row r="115" spans="1:7" ht="30.75" customHeight="1">
      <c r="A115" s="29" t="s">
        <v>77</v>
      </c>
      <c r="B115" s="27" t="s">
        <v>8</v>
      </c>
      <c r="C115" s="18"/>
      <c r="D115" s="18"/>
      <c r="E115" s="18">
        <f>459-303</f>
        <v>156</v>
      </c>
      <c r="F115" s="18"/>
      <c r="G115" s="18"/>
    </row>
    <row r="116" spans="1:7" ht="30.75" customHeight="1">
      <c r="A116" s="30" t="s">
        <v>15</v>
      </c>
      <c r="B116" s="58" t="s">
        <v>8</v>
      </c>
      <c r="C116" s="31">
        <f>SUM(C111:C115)</f>
        <v>13410</v>
      </c>
      <c r="D116" s="31">
        <f>SUM(D111:D115)</f>
        <v>11256.1</v>
      </c>
      <c r="E116" s="31">
        <f>SUM(E111:E115)</f>
        <v>10427.2</v>
      </c>
      <c r="F116" s="31">
        <f>SUM(F111:F115)</f>
        <v>0</v>
      </c>
      <c r="G116" s="31">
        <f>SUM(G111:G115)</f>
        <v>0</v>
      </c>
    </row>
    <row r="117" spans="1:7" ht="25.5" customHeight="1">
      <c r="A117" s="50" t="s">
        <v>45</v>
      </c>
      <c r="B117" s="33"/>
      <c r="C117" s="34"/>
      <c r="D117" s="35"/>
      <c r="E117" s="33"/>
      <c r="F117" s="33"/>
      <c r="G117" s="33"/>
    </row>
    <row r="118" spans="1:7" ht="12.75">
      <c r="A118" s="32" t="s">
        <v>16</v>
      </c>
      <c r="B118" s="33"/>
      <c r="C118" s="34"/>
      <c r="D118" s="35"/>
      <c r="E118" s="33"/>
      <c r="F118" s="33"/>
      <c r="G118" s="33"/>
    </row>
    <row r="119" spans="1:7" ht="27.75" customHeight="1">
      <c r="A119" s="36" t="s">
        <v>18</v>
      </c>
      <c r="B119" s="95" t="s">
        <v>25</v>
      </c>
      <c r="C119" s="95"/>
      <c r="D119" s="95"/>
      <c r="E119" s="95"/>
      <c r="F119" s="95"/>
      <c r="G119" s="95"/>
    </row>
    <row r="120" spans="1:7" ht="27.75" customHeight="1">
      <c r="A120" s="36" t="s">
        <v>19</v>
      </c>
      <c r="B120" s="59" t="s">
        <v>3</v>
      </c>
      <c r="C120" s="37"/>
      <c r="D120" s="38"/>
      <c r="E120" s="39"/>
      <c r="F120" s="39"/>
      <c r="G120" s="39"/>
    </row>
    <row r="121" spans="1:7" ht="42" customHeight="1">
      <c r="A121" s="40" t="s">
        <v>20</v>
      </c>
      <c r="B121" s="131" t="s">
        <v>104</v>
      </c>
      <c r="C121" s="131"/>
      <c r="D121" s="131"/>
      <c r="E121" s="131"/>
      <c r="F121" s="131"/>
      <c r="G121" s="131"/>
    </row>
    <row r="122" spans="1:7" ht="3" customHeight="1">
      <c r="A122" s="86"/>
      <c r="B122" s="33"/>
      <c r="C122" s="34"/>
      <c r="D122" s="35"/>
      <c r="E122" s="33"/>
      <c r="F122" s="33"/>
      <c r="G122" s="33"/>
    </row>
    <row r="123" spans="1:7" s="9" customFormat="1" ht="25.5">
      <c r="A123" s="126" t="s">
        <v>7</v>
      </c>
      <c r="B123" s="126" t="s">
        <v>6</v>
      </c>
      <c r="C123" s="58" t="s">
        <v>22</v>
      </c>
      <c r="D123" s="58" t="s">
        <v>23</v>
      </c>
      <c r="E123" s="127" t="s">
        <v>0</v>
      </c>
      <c r="F123" s="128"/>
      <c r="G123" s="129"/>
    </row>
    <row r="124" spans="1:7" s="9" customFormat="1" ht="12.75">
      <c r="A124" s="100"/>
      <c r="B124" s="100"/>
      <c r="C124" s="25" t="s">
        <v>39</v>
      </c>
      <c r="D124" s="25" t="s">
        <v>51</v>
      </c>
      <c r="E124" s="25" t="s">
        <v>59</v>
      </c>
      <c r="F124" s="25" t="s">
        <v>70</v>
      </c>
      <c r="G124" s="25" t="s">
        <v>74</v>
      </c>
    </row>
    <row r="125" spans="1:7" ht="12.75">
      <c r="A125" s="90" t="s">
        <v>46</v>
      </c>
      <c r="B125" s="8" t="s">
        <v>47</v>
      </c>
      <c r="C125" s="3">
        <v>70</v>
      </c>
      <c r="D125" s="3">
        <v>60</v>
      </c>
      <c r="E125" s="3">
        <v>65</v>
      </c>
      <c r="F125" s="3">
        <v>70</v>
      </c>
      <c r="G125" s="3">
        <v>70</v>
      </c>
    </row>
    <row r="126" spans="1:7" ht="25.5">
      <c r="A126" s="53" t="s">
        <v>28</v>
      </c>
      <c r="B126" s="25" t="s">
        <v>21</v>
      </c>
      <c r="C126" s="25">
        <f>C125</f>
        <v>70</v>
      </c>
      <c r="D126" s="25">
        <f>D125</f>
        <v>60</v>
      </c>
      <c r="E126" s="25">
        <f>E125</f>
        <v>65</v>
      </c>
      <c r="F126" s="25">
        <f>F125</f>
        <v>70</v>
      </c>
      <c r="G126" s="25">
        <f>G125</f>
        <v>70</v>
      </c>
    </row>
    <row r="127" spans="1:7" ht="12.75">
      <c r="A127" s="23"/>
      <c r="B127" s="24"/>
      <c r="C127" s="24"/>
      <c r="D127" s="24"/>
      <c r="E127" s="24"/>
      <c r="F127" s="24"/>
      <c r="G127" s="24"/>
    </row>
    <row r="128" spans="1:7" s="9" customFormat="1" ht="25.5">
      <c r="A128" s="130" t="s">
        <v>14</v>
      </c>
      <c r="B128" s="126" t="s">
        <v>6</v>
      </c>
      <c r="C128" s="57" t="s">
        <v>22</v>
      </c>
      <c r="D128" s="57" t="s">
        <v>23</v>
      </c>
      <c r="E128" s="127" t="s">
        <v>0</v>
      </c>
      <c r="F128" s="128"/>
      <c r="G128" s="129"/>
    </row>
    <row r="129" spans="1:7" s="9" customFormat="1" ht="12.75">
      <c r="A129" s="99"/>
      <c r="B129" s="100"/>
      <c r="C129" s="25" t="s">
        <v>39</v>
      </c>
      <c r="D129" s="25" t="s">
        <v>51</v>
      </c>
      <c r="E129" s="25" t="s">
        <v>59</v>
      </c>
      <c r="F129" s="25" t="s">
        <v>70</v>
      </c>
      <c r="G129" s="25" t="s">
        <v>74</v>
      </c>
    </row>
    <row r="130" spans="1:7" s="10" customFormat="1" ht="22.5" customHeight="1">
      <c r="A130" s="61" t="s">
        <v>29</v>
      </c>
      <c r="B130" s="27" t="s">
        <v>8</v>
      </c>
      <c r="C130" s="19">
        <v>19480</v>
      </c>
      <c r="D130" s="19">
        <v>11702</v>
      </c>
      <c r="E130" s="19">
        <f>19480+15610-388.4-16000</f>
        <v>18701.6</v>
      </c>
      <c r="F130" s="19">
        <v>19480</v>
      </c>
      <c r="G130" s="19">
        <v>19480</v>
      </c>
    </row>
    <row r="131" spans="1:7" ht="30" customHeight="1">
      <c r="A131" s="30" t="s">
        <v>15</v>
      </c>
      <c r="B131" s="58" t="s">
        <v>8</v>
      </c>
      <c r="C131" s="31">
        <f>C130</f>
        <v>19480</v>
      </c>
      <c r="D131" s="31">
        <f>D130</f>
        <v>11702</v>
      </c>
      <c r="E131" s="31">
        <f>E130</f>
        <v>18701.6</v>
      </c>
      <c r="F131" s="31">
        <f>F130</f>
        <v>19480</v>
      </c>
      <c r="G131" s="31">
        <f>G130</f>
        <v>19480</v>
      </c>
    </row>
    <row r="132" spans="1:7" ht="14.25" customHeight="1">
      <c r="A132" s="50" t="s">
        <v>69</v>
      </c>
      <c r="B132" s="33"/>
      <c r="C132" s="34"/>
      <c r="D132" s="35"/>
      <c r="E132" s="33"/>
      <c r="F132" s="33"/>
      <c r="G132" s="33"/>
    </row>
    <row r="133" spans="1:7" ht="14.25" customHeight="1">
      <c r="A133" s="32" t="s">
        <v>16</v>
      </c>
      <c r="B133" s="33"/>
      <c r="C133" s="34"/>
      <c r="D133" s="35"/>
      <c r="E133" s="33"/>
      <c r="F133" s="33"/>
      <c r="G133" s="33"/>
    </row>
    <row r="134" spans="1:7" ht="26.25" customHeight="1">
      <c r="A134" s="36" t="s">
        <v>18</v>
      </c>
      <c r="B134" s="95" t="s">
        <v>25</v>
      </c>
      <c r="C134" s="95"/>
      <c r="D134" s="95"/>
      <c r="E134" s="95"/>
      <c r="F134" s="95"/>
      <c r="G134" s="95"/>
    </row>
    <row r="135" spans="1:7" ht="14.25" customHeight="1">
      <c r="A135" s="36" t="s">
        <v>19</v>
      </c>
      <c r="B135" s="59" t="s">
        <v>3</v>
      </c>
      <c r="C135" s="37"/>
      <c r="D135" s="38"/>
      <c r="E135" s="39"/>
      <c r="F135" s="39"/>
      <c r="G135" s="39"/>
    </row>
    <row r="136" spans="1:7" ht="14.25" customHeight="1">
      <c r="A136" s="40" t="s">
        <v>20</v>
      </c>
      <c r="B136" s="104" t="s">
        <v>55</v>
      </c>
      <c r="C136" s="104"/>
      <c r="D136" s="104"/>
      <c r="E136" s="104"/>
      <c r="F136" s="104"/>
      <c r="G136" s="104"/>
    </row>
    <row r="137" spans="1:7" ht="14.25" customHeight="1">
      <c r="A137" s="28"/>
      <c r="B137" s="28"/>
      <c r="C137" s="28"/>
      <c r="D137" s="28"/>
      <c r="E137" s="28"/>
      <c r="F137" s="28"/>
      <c r="G137" s="28"/>
    </row>
    <row r="138" spans="1:7" s="9" customFormat="1" ht="24.75" customHeight="1">
      <c r="A138" s="126" t="s">
        <v>7</v>
      </c>
      <c r="B138" s="97" t="s">
        <v>6</v>
      </c>
      <c r="C138" s="58" t="s">
        <v>22</v>
      </c>
      <c r="D138" s="58" t="s">
        <v>23</v>
      </c>
      <c r="E138" s="97" t="s">
        <v>0</v>
      </c>
      <c r="F138" s="97"/>
      <c r="G138" s="97"/>
    </row>
    <row r="139" spans="1:7" s="9" customFormat="1" ht="21" customHeight="1">
      <c r="A139" s="100"/>
      <c r="B139" s="97"/>
      <c r="C139" s="25" t="s">
        <v>39</v>
      </c>
      <c r="D139" s="25" t="s">
        <v>51</v>
      </c>
      <c r="E139" s="25" t="s">
        <v>59</v>
      </c>
      <c r="F139" s="25" t="s">
        <v>70</v>
      </c>
      <c r="G139" s="25" t="s">
        <v>74</v>
      </c>
    </row>
    <row r="140" spans="1:7" ht="21.75" customHeight="1">
      <c r="A140" s="29" t="s">
        <v>44</v>
      </c>
      <c r="B140" s="8" t="s">
        <v>43</v>
      </c>
      <c r="C140" s="3"/>
      <c r="D140" s="3"/>
      <c r="E140" s="3">
        <v>9</v>
      </c>
      <c r="F140" s="3"/>
      <c r="G140" s="3"/>
    </row>
    <row r="141" spans="1:7" ht="14.25" customHeight="1">
      <c r="A141" s="53" t="s">
        <v>28</v>
      </c>
      <c r="B141" s="25" t="s">
        <v>21</v>
      </c>
      <c r="C141" s="25">
        <f>C140</f>
        <v>0</v>
      </c>
      <c r="D141" s="25">
        <f>D140</f>
        <v>0</v>
      </c>
      <c r="E141" s="25">
        <f>E140</f>
        <v>9</v>
      </c>
      <c r="F141" s="25">
        <f>F140</f>
        <v>0</v>
      </c>
      <c r="G141" s="25">
        <f>G140</f>
        <v>0</v>
      </c>
    </row>
    <row r="142" spans="1:7" ht="12.75" customHeight="1">
      <c r="A142" s="23"/>
      <c r="B142" s="24"/>
      <c r="C142" s="24"/>
      <c r="D142" s="24"/>
      <c r="E142" s="24"/>
      <c r="F142" s="24"/>
      <c r="G142" s="24"/>
    </row>
    <row r="143" spans="1:7" s="9" customFormat="1" ht="12.75" customHeight="1">
      <c r="A143" s="98" t="s">
        <v>14</v>
      </c>
      <c r="B143" s="100" t="s">
        <v>6</v>
      </c>
      <c r="C143" s="57" t="s">
        <v>22</v>
      </c>
      <c r="D143" s="57" t="s">
        <v>23</v>
      </c>
      <c r="E143" s="100" t="s">
        <v>0</v>
      </c>
      <c r="F143" s="100"/>
      <c r="G143" s="100"/>
    </row>
    <row r="144" spans="1:7" s="9" customFormat="1" ht="12.75" customHeight="1">
      <c r="A144" s="99"/>
      <c r="B144" s="97"/>
      <c r="C144" s="25" t="s">
        <v>39</v>
      </c>
      <c r="D144" s="25" t="s">
        <v>51</v>
      </c>
      <c r="E144" s="25" t="s">
        <v>59</v>
      </c>
      <c r="F144" s="25" t="s">
        <v>70</v>
      </c>
      <c r="G144" s="25" t="s">
        <v>74</v>
      </c>
    </row>
    <row r="145" spans="1:7" ht="12.75" customHeight="1">
      <c r="A145" s="29" t="s">
        <v>44</v>
      </c>
      <c r="B145" s="27" t="s">
        <v>8</v>
      </c>
      <c r="C145" s="85"/>
      <c r="D145" s="85"/>
      <c r="E145" s="85">
        <v>388.4</v>
      </c>
      <c r="F145" s="87"/>
      <c r="G145" s="87"/>
    </row>
    <row r="146" spans="1:7" ht="12.75" customHeight="1">
      <c r="A146" s="30" t="s">
        <v>15</v>
      </c>
      <c r="B146" s="58" t="s">
        <v>8</v>
      </c>
      <c r="C146" s="31">
        <f>C145</f>
        <v>0</v>
      </c>
      <c r="D146" s="31">
        <f>D145</f>
        <v>0</v>
      </c>
      <c r="E146" s="31">
        <f>E145</f>
        <v>388.4</v>
      </c>
      <c r="F146" s="31">
        <f>F145</f>
        <v>0</v>
      </c>
      <c r="G146" s="31">
        <f>G145</f>
        <v>0</v>
      </c>
    </row>
    <row r="147" spans="1:7" ht="30" customHeight="1">
      <c r="A147" s="103" t="s">
        <v>48</v>
      </c>
      <c r="B147" s="103"/>
      <c r="C147" s="103"/>
      <c r="D147" s="103"/>
      <c r="E147" s="103"/>
      <c r="F147" s="103"/>
      <c r="G147" s="103"/>
    </row>
    <row r="148" spans="1:7" ht="12.75">
      <c r="A148" s="32" t="s">
        <v>16</v>
      </c>
      <c r="B148" s="33"/>
      <c r="C148" s="34"/>
      <c r="D148" s="35"/>
      <c r="E148" s="33"/>
      <c r="F148" s="33"/>
      <c r="G148" s="33"/>
    </row>
    <row r="149" spans="1:7" ht="32.25" customHeight="1">
      <c r="A149" s="36" t="s">
        <v>18</v>
      </c>
      <c r="B149" s="95" t="s">
        <v>25</v>
      </c>
      <c r="C149" s="95"/>
      <c r="D149" s="95"/>
      <c r="E149" s="95"/>
      <c r="F149" s="95"/>
      <c r="G149" s="95"/>
    </row>
    <row r="150" spans="1:7" ht="12.75">
      <c r="A150" s="36" t="s">
        <v>19</v>
      </c>
      <c r="B150" s="59" t="s">
        <v>3</v>
      </c>
      <c r="C150" s="37"/>
      <c r="D150" s="38"/>
      <c r="E150" s="39"/>
      <c r="F150" s="39"/>
      <c r="G150" s="39"/>
    </row>
    <row r="151" spans="1:7" ht="25.5">
      <c r="A151" s="40" t="s">
        <v>20</v>
      </c>
      <c r="B151" s="104" t="s">
        <v>67</v>
      </c>
      <c r="C151" s="104"/>
      <c r="D151" s="104"/>
      <c r="E151" s="104"/>
      <c r="F151" s="104"/>
      <c r="G151" s="104"/>
    </row>
    <row r="152" spans="1:7" ht="12.75">
      <c r="A152" s="28"/>
      <c r="B152" s="28"/>
      <c r="C152" s="28"/>
      <c r="D152" s="28"/>
      <c r="E152" s="28"/>
      <c r="F152" s="28"/>
      <c r="G152" s="28"/>
    </row>
    <row r="153" spans="1:7" s="9" customFormat="1" ht="25.5">
      <c r="A153" s="126" t="s">
        <v>7</v>
      </c>
      <c r="B153" s="97" t="s">
        <v>6</v>
      </c>
      <c r="C153" s="58" t="s">
        <v>22</v>
      </c>
      <c r="D153" s="58" t="s">
        <v>23</v>
      </c>
      <c r="E153" s="97" t="s">
        <v>0</v>
      </c>
      <c r="F153" s="97"/>
      <c r="G153" s="97"/>
    </row>
    <row r="154" spans="1:7" s="9" customFormat="1" ht="12.75">
      <c r="A154" s="100"/>
      <c r="B154" s="97"/>
      <c r="C154" s="25" t="s">
        <v>39</v>
      </c>
      <c r="D154" s="25" t="s">
        <v>51</v>
      </c>
      <c r="E154" s="25" t="s">
        <v>59</v>
      </c>
      <c r="F154" s="25" t="s">
        <v>70</v>
      </c>
      <c r="G154" s="25" t="s">
        <v>74</v>
      </c>
    </row>
    <row r="155" spans="1:7" ht="26.25" customHeight="1">
      <c r="A155" s="90" t="s">
        <v>49</v>
      </c>
      <c r="B155" s="8" t="s">
        <v>40</v>
      </c>
      <c r="C155" s="3">
        <v>1</v>
      </c>
      <c r="D155" s="3">
        <v>1</v>
      </c>
      <c r="E155" s="3">
        <v>1</v>
      </c>
      <c r="F155" s="3">
        <v>1</v>
      </c>
      <c r="G155" s="3">
        <v>1</v>
      </c>
    </row>
    <row r="156" spans="1:7" ht="38.25" hidden="1">
      <c r="A156" s="29" t="s">
        <v>65</v>
      </c>
      <c r="B156" s="8" t="s">
        <v>43</v>
      </c>
      <c r="C156" s="3"/>
      <c r="D156" s="3"/>
      <c r="E156" s="3"/>
      <c r="F156" s="3"/>
      <c r="G156" s="3"/>
    </row>
    <row r="157" spans="1:7" ht="38.25" hidden="1">
      <c r="A157" s="12" t="s">
        <v>64</v>
      </c>
      <c r="B157" s="8" t="s">
        <v>21</v>
      </c>
      <c r="C157" s="8"/>
      <c r="D157" s="8"/>
      <c r="E157" s="8"/>
      <c r="F157" s="8"/>
      <c r="G157" s="8"/>
    </row>
    <row r="158" spans="1:7" ht="12.75">
      <c r="A158" s="23"/>
      <c r="B158" s="24"/>
      <c r="C158" s="24"/>
      <c r="D158" s="24"/>
      <c r="E158" s="24"/>
      <c r="F158" s="24"/>
      <c r="G158" s="24"/>
    </row>
    <row r="159" spans="1:7" s="9" customFormat="1" ht="25.5">
      <c r="A159" s="98" t="s">
        <v>14</v>
      </c>
      <c r="B159" s="100" t="s">
        <v>6</v>
      </c>
      <c r="C159" s="57" t="s">
        <v>22</v>
      </c>
      <c r="D159" s="57" t="s">
        <v>23</v>
      </c>
      <c r="E159" s="100" t="s">
        <v>0</v>
      </c>
      <c r="F159" s="100"/>
      <c r="G159" s="100"/>
    </row>
    <row r="160" spans="1:7" s="9" customFormat="1" ht="12.75">
      <c r="A160" s="99"/>
      <c r="B160" s="97"/>
      <c r="C160" s="25" t="s">
        <v>39</v>
      </c>
      <c r="D160" s="25" t="s">
        <v>51</v>
      </c>
      <c r="E160" s="25" t="s">
        <v>59</v>
      </c>
      <c r="F160" s="25" t="s">
        <v>70</v>
      </c>
      <c r="G160" s="25" t="s">
        <v>74</v>
      </c>
    </row>
    <row r="161" spans="1:7" ht="24" customHeight="1">
      <c r="A161" s="29" t="s">
        <v>30</v>
      </c>
      <c r="B161" s="27" t="s">
        <v>8</v>
      </c>
      <c r="C161" s="85">
        <v>89</v>
      </c>
      <c r="D161" s="85">
        <v>76</v>
      </c>
      <c r="E161" s="85">
        <v>98</v>
      </c>
      <c r="F161" s="91">
        <v>98</v>
      </c>
      <c r="G161" s="91">
        <v>98</v>
      </c>
    </row>
    <row r="162" spans="1:7" ht="33" customHeight="1" hidden="1">
      <c r="A162" s="29" t="s">
        <v>42</v>
      </c>
      <c r="B162" s="27" t="s">
        <v>8</v>
      </c>
      <c r="C162" s="85"/>
      <c r="D162" s="85"/>
      <c r="E162" s="85"/>
      <c r="F162" s="88"/>
      <c r="G162" s="88"/>
    </row>
    <row r="163" spans="1:7" ht="33" customHeight="1" hidden="1">
      <c r="A163" s="90" t="s">
        <v>63</v>
      </c>
      <c r="B163" s="27" t="s">
        <v>8</v>
      </c>
      <c r="C163" s="85"/>
      <c r="D163" s="85"/>
      <c r="E163" s="85"/>
      <c r="F163" s="88"/>
      <c r="G163" s="88"/>
    </row>
    <row r="164" spans="1:7" ht="25.5">
      <c r="A164" s="30" t="s">
        <v>15</v>
      </c>
      <c r="B164" s="58" t="s">
        <v>8</v>
      </c>
      <c r="C164" s="31">
        <f>SUM(C161:C163)</f>
        <v>89</v>
      </c>
      <c r="D164" s="31">
        <f>SUM(D161:D163)</f>
        <v>76</v>
      </c>
      <c r="E164" s="31">
        <f>SUM(E161:E163)</f>
        <v>98</v>
      </c>
      <c r="F164" s="31">
        <f>SUM(F161:F163)</f>
        <v>98</v>
      </c>
      <c r="G164" s="31">
        <f>SUM(G161:G163)</f>
        <v>98</v>
      </c>
    </row>
  </sheetData>
  <sheetProtection/>
  <mergeCells count="87">
    <mergeCell ref="E1:G1"/>
    <mergeCell ref="D56:D57"/>
    <mergeCell ref="C67:C68"/>
    <mergeCell ref="D67:D68"/>
    <mergeCell ref="E3:G3"/>
    <mergeCell ref="E4:G4"/>
    <mergeCell ref="A26:C26"/>
    <mergeCell ref="E5:G5"/>
    <mergeCell ref="F6:G6"/>
    <mergeCell ref="A27:C27"/>
    <mergeCell ref="B98:G98"/>
    <mergeCell ref="B61:B62"/>
    <mergeCell ref="E61:G61"/>
    <mergeCell ref="B22:G22"/>
    <mergeCell ref="A7:G7"/>
    <mergeCell ref="A8:G8"/>
    <mergeCell ref="A9:G9"/>
    <mergeCell ref="B10:E10"/>
    <mergeCell ref="A12:G12"/>
    <mergeCell ref="C56:C57"/>
    <mergeCell ref="E159:G159"/>
    <mergeCell ref="A147:G147"/>
    <mergeCell ref="B149:G149"/>
    <mergeCell ref="B151:G151"/>
    <mergeCell ref="A153:A154"/>
    <mergeCell ref="B153:B154"/>
    <mergeCell ref="E153:G153"/>
    <mergeCell ref="A159:A160"/>
    <mergeCell ref="B159:B160"/>
    <mergeCell ref="E100:G100"/>
    <mergeCell ref="A109:A110"/>
    <mergeCell ref="B109:B110"/>
    <mergeCell ref="E109:G109"/>
    <mergeCell ref="B134:G134"/>
    <mergeCell ref="B136:G136"/>
    <mergeCell ref="B121:G121"/>
    <mergeCell ref="A100:A101"/>
    <mergeCell ref="B100:B101"/>
    <mergeCell ref="B119:G119"/>
    <mergeCell ref="A138:A139"/>
    <mergeCell ref="A123:A124"/>
    <mergeCell ref="B123:B124"/>
    <mergeCell ref="E123:G123"/>
    <mergeCell ref="A128:A129"/>
    <mergeCell ref="B128:B129"/>
    <mergeCell ref="E128:G128"/>
    <mergeCell ref="B46:G46"/>
    <mergeCell ref="B48:G48"/>
    <mergeCell ref="A50:A51"/>
    <mergeCell ref="B50:B51"/>
    <mergeCell ref="E50:G50"/>
    <mergeCell ref="A61:A62"/>
    <mergeCell ref="H24:I24"/>
    <mergeCell ref="H29:I29"/>
    <mergeCell ref="H30:I30"/>
    <mergeCell ref="A13:G13"/>
    <mergeCell ref="A14:G14"/>
    <mergeCell ref="D17:G17"/>
    <mergeCell ref="B21:G21"/>
    <mergeCell ref="A23:C23"/>
    <mergeCell ref="A24:C24"/>
    <mergeCell ref="A28:C28"/>
    <mergeCell ref="A35:G35"/>
    <mergeCell ref="A37:A38"/>
    <mergeCell ref="B37:B38"/>
    <mergeCell ref="A29:C29"/>
    <mergeCell ref="A30:C30"/>
    <mergeCell ref="E37:G37"/>
    <mergeCell ref="A31:C31"/>
    <mergeCell ref="B33:G33"/>
    <mergeCell ref="A32:C32"/>
    <mergeCell ref="A71:G71"/>
    <mergeCell ref="B73:G73"/>
    <mergeCell ref="B75:G75"/>
    <mergeCell ref="A77:A78"/>
    <mergeCell ref="B77:B78"/>
    <mergeCell ref="E77:G77"/>
    <mergeCell ref="B96:G96"/>
    <mergeCell ref="E2:G2"/>
    <mergeCell ref="B138:B139"/>
    <mergeCell ref="E138:G138"/>
    <mergeCell ref="A143:A144"/>
    <mergeCell ref="B143:B144"/>
    <mergeCell ref="E143:G143"/>
    <mergeCell ref="A85:A86"/>
    <mergeCell ref="B85:B86"/>
    <mergeCell ref="E85:G85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74" r:id="rId1"/>
  <rowBreaks count="1" manualBreakCount="1">
    <brk id="1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2023-02-07T09:00:02Z</cp:lastPrinted>
  <dcterms:created xsi:type="dcterms:W3CDTF">2009-01-27T06:24:31Z</dcterms:created>
  <dcterms:modified xsi:type="dcterms:W3CDTF">2023-02-07T09:06:05Z</dcterms:modified>
  <cp:category/>
  <cp:version/>
  <cp:contentType/>
  <cp:contentStatus/>
</cp:coreProperties>
</file>