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'011'!$A$1:$G$149</definedName>
  </definedNames>
  <calcPr fullCalcOnLoad="1"/>
</workbook>
</file>

<file path=xl/sharedStrings.xml><?xml version="1.0" encoding="utf-8"?>
<sst xmlns="http://schemas.openxmlformats.org/spreadsheetml/2006/main" count="289" uniqueCount="133">
  <si>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</si>
  <si>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</si>
  <si>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</si>
  <si>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</si>
  <si>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</si>
  <si>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</si>
  <si>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</si>
  <si>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</si>
  <si>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</si>
  <si>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</si>
  <si>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</si>
  <si>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</si>
  <si>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</si>
  <si>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</si>
  <si>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</si>
  <si>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</si>
  <si>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</si>
  <si>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</si>
  <si>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</si>
  <si>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</si>
  <si>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</si>
  <si>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</si>
  <si>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</si>
  <si>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</si>
  <si>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</si>
  <si>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</si>
  <si>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</si>
  <si>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</si>
  <si>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</si>
  <si>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</si>
  <si>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</si>
  <si>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</si>
  <si>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</si>
  <si>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</si>
  <si>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</si>
  <si>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</si>
  <si>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</si>
  <si>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</si>
  <si>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</si>
  <si>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</si>
  <si>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</si>
  <si>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</si>
  <si>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</si>
  <si>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</si>
  <si>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</si>
  <si>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</si>
  <si>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</si>
  <si>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единовременное пособие освободившимся из мест  лишения свободы(15 МРП)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</si>
  <si>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</si>
  <si>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</si>
  <si>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</si>
  <si>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</si>
  <si>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</si>
  <si>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</si>
  <si>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</si>
  <si>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</si>
  <si>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</si>
  <si>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</si>
  <si>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</si>
  <si>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</si>
  <si>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</si>
  <si>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</si>
  <si>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</si>
  <si>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</si>
  <si>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</si>
  <si>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</si>
  <si>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</si>
  <si>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</si>
  <si>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</si>
  <si>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</si>
  <si>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</si>
  <si>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</si>
  <si>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Приобретение газоанализаторов для многодетных семей</t>
  </si>
  <si>
    <t>Количество воинов афганцев для выплаты к 15 февраля МБ</t>
  </si>
  <si>
    <t>Количество воинов афганцев для выплаты к 15 февраля ОБ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</si>
  <si>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</si>
  <si>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</si>
  <si>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</si>
  <si>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</si>
  <si>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</si>
  <si>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</si>
  <si>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</si>
  <si>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</si>
  <si>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</si>
  <si>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</si>
  <si>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</si>
  <si>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</si>
  <si>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</si>
  <si>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</si>
  <si>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</si>
  <si>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</si>
  <si>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</si>
  <si>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</si>
  <si>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</si>
  <si>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</si>
  <si>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</si>
  <si>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</si>
  <si>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</si>
  <si>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</si>
  <si>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</si>
  <si>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</si>
  <si>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</si>
  <si>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</si>
  <si>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</si>
  <si>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</si>
  <si>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</si>
  <si>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</si>
  <si>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</si>
  <si>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</si>
  <si>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</si>
  <si>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</si>
  <si>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тыс.тенге</t>
  </si>
  <si>
    <t>количество пулучателей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</si>
  <si>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</si>
  <si>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</si>
  <si>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04.04.2022 года  №38ә-ө_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</si>
  <si>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В связи с уменьшением количества получателей по коммунальным услугам ВОВ уменьшено финансирование на сумму -353,3 тыс.тенге. Добавлены дополнительные бюджетные средства по выплате к 9 мая в сумму 11579,0 тыс.тенге Уменьшены бюджетные средства на сумму 8163,5 тыс.тенге в связи с изменениями правил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</si>
  <si>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24.05.2022 года  №57ә-ө_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</si>
  <si>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08.07.2022 года  №83ә-ө_</t>
  </si>
  <si>
    <t xml:space="preserve"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 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</si>
  <si>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 Уменьшены бюджетные средства на сумму 3022,0 тыс.тенге в связи с изменениями правил на обеспечение льготным проездом многодетных матерей и детей из многодетных семей .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</si>
  <si>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20.10.2022 года  №138-ө_</t>
  </si>
  <si>
    <t>ко дню Конституции</t>
  </si>
  <si>
    <t xml:space="preserve"> ко дню Конституции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</si>
  <si>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</si>
  <si>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07.12.2022 года  №172-ө_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</si>
  <si>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.Решения сессии Бурабайского районного маслихата от 01 июля  2022 года № 7С-25/1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.Решение сессии Бурабайского районного маслихата от 30.11. 2022 года № 7С-31/2 «О внесении изменений в решение Бурабайского районного маслихата от 24 декабря 2021 года № 7С-16/1 «О районном бюджете на 2022-2024 годы» </t>
    </r>
  </si>
  <si>
    <t>Количество многодетных семей на газоанализаторы</t>
  </si>
  <si>
    <t xml:space="preserve">Количество приравненных к инвалидам и участникам войны, направляемых на санаторно-курортное лечение </t>
  </si>
  <si>
    <t>Расходы по возмещению затрат по  санаторно-курортное лечение приравненым к инвалидам и участникам войны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</si>
  <si>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</si>
  <si>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Выплата социальной помощи  Обеспечение льготным проездом-100%; социальная поддержка при оплате коммунальных услуг и приобретении топлива педагогам-100%.</t>
  </si>
  <si>
    <t>Всего численность граждан, охваченных подпрограммой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</si>
</sst>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wrapText="1"/>
    </xf>
    <xf numFmtId="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tabSelected="1" view="pageBreakPreview" zoomScale="90" zoomScaleSheetLayoutView="90" zoomScalePageLayoutView="0" workbookViewId="0" topLeftCell="A6">
      <selection activeCell="A150" sqref="A150"/>
    </sheetView>
  </sheetViews>
  <sheetFormatPr defaultColWidth="9.00390625" defaultRowHeight="12.75"/>
  <cols>
    <col min="1" max="1" width="31.25390625" style="0" customWidth="1"/>
    <col min="2" max="2" width="13.875" style="0" customWidth="1"/>
    <col min="3" max="3" width="11.125" style="0" customWidth="1"/>
    <col min="4" max="4" width="12.375" style="52" customWidth="1"/>
    <col min="5" max="6" width="11.375" style="0" customWidth="1"/>
    <col min="7" max="7" width="13.625" style="0" customWidth="1"/>
  </cols>
  <sheetData>
    <row r="1" spans="4:7" ht="12.75" hidden="1">
      <c r="D1" s="81" t="s">
        <v>85</v>
      </c>
      <c r="E1" s="81"/>
      <c r="F1" s="81"/>
      <c r="G1" s="81"/>
    </row>
    <row r="2" spans="4:7" ht="64.5" customHeight="1">
      <c r="D2" s="67"/>
      <c r="E2" s="80" t="s">
        <v>125</v>
      </c>
      <c r="F2" s="80"/>
      <c r="G2" s="80"/>
    </row>
    <row r="3" spans="4:7" ht="66" customHeight="1">
      <c r="D3" s="67"/>
      <c r="E3" s="80" t="s">
        <v>121</v>
      </c>
      <c r="F3" s="80"/>
      <c r="G3" s="80"/>
    </row>
    <row r="4" spans="4:7" ht="66" customHeight="1">
      <c r="D4" s="67"/>
      <c r="E4" s="80" t="s">
        <v>118</v>
      </c>
      <c r="F4" s="80"/>
      <c r="G4" s="80"/>
    </row>
    <row r="5" spans="4:7" ht="66" customHeight="1">
      <c r="D5" s="67"/>
      <c r="E5" s="80" t="s">
        <v>117</v>
      </c>
      <c r="F5" s="80"/>
      <c r="G5" s="80"/>
    </row>
    <row r="6" spans="5:7" ht="63" customHeight="1">
      <c r="E6" s="80" t="s">
        <v>115</v>
      </c>
      <c r="F6" s="80"/>
      <c r="G6" s="80"/>
    </row>
    <row r="7" spans="5:7" ht="64.5" customHeight="1">
      <c r="E7" s="80" t="s">
        <v>115</v>
      </c>
      <c r="F7" s="80"/>
      <c r="G7" s="80"/>
    </row>
    <row r="8" spans="1:7" ht="174.75" customHeight="1">
      <c r="A8" s="46"/>
      <c r="C8" s="67"/>
      <c r="D8" s="81" t="s">
        <v>114</v>
      </c>
      <c r="E8" s="81"/>
      <c r="F8" s="81"/>
      <c r="G8" s="81"/>
    </row>
    <row r="9" spans="1:7" ht="15.75" customHeight="1">
      <c r="A9" s="1"/>
      <c r="B9" s="41"/>
      <c r="C9" s="41"/>
      <c r="D9" s="53"/>
      <c r="E9" s="41"/>
      <c r="F9" s="111" t="s">
        <v>71</v>
      </c>
      <c r="G9" s="111"/>
    </row>
    <row r="10" spans="1:7" ht="27" customHeight="1">
      <c r="A10" s="104" t="s">
        <v>9</v>
      </c>
      <c r="B10" s="105"/>
      <c r="C10" s="105"/>
      <c r="D10" s="105"/>
      <c r="E10" s="105"/>
      <c r="F10" s="105"/>
      <c r="G10" s="105"/>
    </row>
    <row r="11" spans="1:7" ht="12.75">
      <c r="A11" s="106" t="s">
        <v>61</v>
      </c>
      <c r="B11" s="107"/>
      <c r="C11" s="107"/>
      <c r="D11" s="107"/>
      <c r="E11" s="107"/>
      <c r="F11" s="107"/>
      <c r="G11" s="107"/>
    </row>
    <row r="12" spans="1:7" ht="11.25" customHeight="1">
      <c r="A12" s="108" t="s">
        <v>10</v>
      </c>
      <c r="B12" s="108"/>
      <c r="C12" s="108"/>
      <c r="D12" s="108"/>
      <c r="E12" s="108"/>
      <c r="F12" s="108"/>
      <c r="G12" s="108"/>
    </row>
    <row r="13" spans="1:7" ht="12.75" hidden="1">
      <c r="A13" s="5"/>
      <c r="B13" s="104" t="s">
        <v>88</v>
      </c>
      <c r="C13" s="104"/>
      <c r="D13" s="104"/>
      <c r="E13" s="104"/>
      <c r="F13" s="5"/>
      <c r="G13" s="5"/>
    </row>
    <row r="14" spans="1:7" ht="29.25" customHeight="1">
      <c r="A14" s="2"/>
      <c r="B14" s="1"/>
      <c r="C14" s="1"/>
      <c r="D14" s="54"/>
      <c r="E14" s="1"/>
      <c r="F14" s="1"/>
      <c r="G14" s="1"/>
    </row>
    <row r="15" spans="1:7" ht="12.75">
      <c r="A15" s="109" t="s">
        <v>110</v>
      </c>
      <c r="B15" s="109"/>
      <c r="C15" s="109"/>
      <c r="D15" s="109"/>
      <c r="E15" s="109"/>
      <c r="F15" s="109"/>
      <c r="G15" s="109"/>
    </row>
    <row r="16" spans="1:7" ht="12.75">
      <c r="A16" s="98" t="s">
        <v>45</v>
      </c>
      <c r="B16" s="98"/>
      <c r="C16" s="98"/>
      <c r="D16" s="98"/>
      <c r="E16" s="98"/>
      <c r="F16" s="98"/>
      <c r="G16" s="98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303" customHeight="1">
      <c r="A18" s="110" t="s">
        <v>126</v>
      </c>
      <c r="B18" s="110"/>
      <c r="C18" s="110"/>
      <c r="D18" s="110"/>
      <c r="E18" s="110"/>
      <c r="F18" s="110"/>
      <c r="G18" s="110"/>
    </row>
    <row r="19" spans="1:7" ht="12.75">
      <c r="A19" s="8" t="s">
        <v>11</v>
      </c>
      <c r="B19" s="9"/>
      <c r="C19" s="9"/>
      <c r="D19" s="55"/>
      <c r="E19" s="9"/>
      <c r="F19" s="9"/>
      <c r="G19" s="9"/>
    </row>
    <row r="20" spans="1:7" ht="34.5" customHeight="1">
      <c r="A20" s="11" t="s">
        <v>4</v>
      </c>
      <c r="B20" s="9"/>
      <c r="C20" s="9"/>
      <c r="D20" s="56" t="s">
        <v>20</v>
      </c>
      <c r="E20" s="9"/>
      <c r="F20" s="9"/>
      <c r="G20" s="9"/>
    </row>
    <row r="21" spans="1:7" ht="33.75" customHeight="1">
      <c r="A21" s="10" t="s">
        <v>2</v>
      </c>
      <c r="B21" s="9"/>
      <c r="C21" s="9"/>
      <c r="D21" s="100" t="s">
        <v>19</v>
      </c>
      <c r="E21" s="100"/>
      <c r="F21" s="100"/>
      <c r="G21" s="100"/>
    </row>
    <row r="22" spans="1:7" ht="12.75">
      <c r="A22" s="10" t="s">
        <v>1</v>
      </c>
      <c r="B22" s="9"/>
      <c r="C22" s="9"/>
      <c r="D22" s="55" t="s">
        <v>21</v>
      </c>
      <c r="E22" s="9"/>
      <c r="F22" s="9"/>
      <c r="G22" s="9"/>
    </row>
    <row r="23" spans="1:7" ht="12.75">
      <c r="A23" s="10" t="s">
        <v>5</v>
      </c>
      <c r="B23" s="9"/>
      <c r="C23" s="9"/>
      <c r="D23" s="54" t="s">
        <v>3</v>
      </c>
      <c r="E23" s="9"/>
      <c r="F23" s="9"/>
      <c r="G23" s="9"/>
    </row>
    <row r="24" spans="1:7" ht="3" customHeight="1">
      <c r="A24" s="14"/>
      <c r="B24" s="9"/>
      <c r="C24" s="9"/>
      <c r="D24" s="54"/>
      <c r="E24" s="9"/>
      <c r="F24" s="9"/>
      <c r="G24" s="9"/>
    </row>
    <row r="25" spans="1:7" ht="80.25" customHeight="1">
      <c r="A25" s="15" t="s">
        <v>14</v>
      </c>
      <c r="B25" s="94" t="s">
        <v>80</v>
      </c>
      <c r="C25" s="94"/>
      <c r="D25" s="94"/>
      <c r="E25" s="94"/>
      <c r="F25" s="94"/>
      <c r="G25" s="94"/>
    </row>
    <row r="26" spans="1:7" ht="37.5" customHeight="1">
      <c r="A26" s="16" t="s">
        <v>44</v>
      </c>
      <c r="B26" s="82" t="s">
        <v>131</v>
      </c>
      <c r="C26" s="82"/>
      <c r="D26" s="82"/>
      <c r="E26" s="82"/>
      <c r="F26" s="99"/>
      <c r="G26" s="99"/>
    </row>
    <row r="27" spans="1:7" ht="15.75" customHeight="1">
      <c r="A27" s="101" t="s">
        <v>41</v>
      </c>
      <c r="B27" s="101"/>
      <c r="C27" s="101"/>
      <c r="D27" s="57" t="s">
        <v>42</v>
      </c>
      <c r="E27" s="44" t="s">
        <v>109</v>
      </c>
      <c r="F27" s="43"/>
      <c r="G27" s="43"/>
    </row>
    <row r="28" spans="1:7" ht="39.75" customHeight="1">
      <c r="A28" s="103" t="s">
        <v>43</v>
      </c>
      <c r="B28" s="103"/>
      <c r="C28" s="103"/>
      <c r="D28" s="58" t="s">
        <v>40</v>
      </c>
      <c r="E28" s="23">
        <v>100</v>
      </c>
      <c r="F28" s="40"/>
      <c r="G28" s="40"/>
    </row>
    <row r="29" spans="1:7" ht="83.25" customHeight="1">
      <c r="A29" s="16" t="s">
        <v>18</v>
      </c>
      <c r="B29" s="87" t="s">
        <v>124</v>
      </c>
      <c r="C29" s="87"/>
      <c r="D29" s="87"/>
      <c r="E29" s="87"/>
      <c r="F29" s="87"/>
      <c r="G29" s="87"/>
    </row>
    <row r="30" spans="1:7" ht="12.75">
      <c r="A30" s="6"/>
      <c r="B30" s="1"/>
      <c r="C30" s="1"/>
      <c r="D30" s="54"/>
      <c r="E30" s="1"/>
      <c r="F30" s="1"/>
      <c r="G30" s="1"/>
    </row>
    <row r="31" spans="1:7" ht="12.75">
      <c r="A31" s="97" t="s">
        <v>12</v>
      </c>
      <c r="B31" s="97"/>
      <c r="C31" s="97"/>
      <c r="D31" s="97"/>
      <c r="E31" s="97"/>
      <c r="F31" s="97"/>
      <c r="G31" s="97"/>
    </row>
    <row r="32" spans="1:7" ht="12.75">
      <c r="A32" s="3">
        <v>1</v>
      </c>
      <c r="B32" s="3">
        <v>2</v>
      </c>
      <c r="C32" s="3">
        <v>3</v>
      </c>
      <c r="D32" s="59">
        <v>4</v>
      </c>
      <c r="E32" s="3">
        <v>5</v>
      </c>
      <c r="F32" s="3">
        <v>6</v>
      </c>
      <c r="G32" s="3">
        <v>7</v>
      </c>
    </row>
    <row r="33" spans="1:7" ht="25.5">
      <c r="A33" s="102" t="s">
        <v>13</v>
      </c>
      <c r="B33" s="95" t="s">
        <v>6</v>
      </c>
      <c r="C33" s="3" t="s">
        <v>16</v>
      </c>
      <c r="D33" s="59" t="s">
        <v>17</v>
      </c>
      <c r="E33" s="95" t="s">
        <v>0</v>
      </c>
      <c r="F33" s="95"/>
      <c r="G33" s="95"/>
    </row>
    <row r="34" spans="1:7" ht="18" customHeight="1">
      <c r="A34" s="102"/>
      <c r="B34" s="95"/>
      <c r="C34" s="4" t="s">
        <v>46</v>
      </c>
      <c r="D34" s="47" t="s">
        <v>49</v>
      </c>
      <c r="E34" s="4" t="s">
        <v>60</v>
      </c>
      <c r="F34" s="4" t="s">
        <v>69</v>
      </c>
      <c r="G34" s="4" t="s">
        <v>89</v>
      </c>
    </row>
    <row r="35" spans="1:7" ht="25.5" hidden="1">
      <c r="A35" s="42" t="s">
        <v>66</v>
      </c>
      <c r="B35" s="18" t="s">
        <v>8</v>
      </c>
      <c r="C35" s="37" t="e">
        <f>#REF!</f>
        <v>#REF!</v>
      </c>
      <c r="D35" s="49" t="e">
        <f>#REF!</f>
        <v>#REF!</v>
      </c>
      <c r="E35" s="37" t="e">
        <f>#REF!</f>
        <v>#REF!</v>
      </c>
      <c r="F35" s="37" t="e">
        <f>#REF!</f>
        <v>#REF!</v>
      </c>
      <c r="G35" s="37" t="e">
        <f>#REF!</f>
        <v>#REF!</v>
      </c>
    </row>
    <row r="36" spans="1:7" ht="41.25" customHeight="1">
      <c r="A36" s="42" t="s">
        <v>67</v>
      </c>
      <c r="B36" s="18" t="s">
        <v>8</v>
      </c>
      <c r="C36" s="37">
        <f>C116</f>
        <v>5000</v>
      </c>
      <c r="D36" s="49">
        <f>D116</f>
        <v>39580.6</v>
      </c>
      <c r="E36" s="37">
        <f>E116</f>
        <v>50394.1</v>
      </c>
      <c r="F36" s="37">
        <f>F116</f>
        <v>0</v>
      </c>
      <c r="G36" s="37">
        <f>G116</f>
        <v>0</v>
      </c>
    </row>
    <row r="37" spans="1:7" ht="39.75" customHeight="1">
      <c r="A37" s="42" t="s">
        <v>90</v>
      </c>
      <c r="B37" s="18" t="s">
        <v>8</v>
      </c>
      <c r="C37" s="37">
        <f>C141</f>
        <v>0</v>
      </c>
      <c r="D37" s="49">
        <f>D141</f>
        <v>10812.900000000001</v>
      </c>
      <c r="E37" s="37">
        <f>E141</f>
        <v>0</v>
      </c>
      <c r="F37" s="37">
        <f>F141</f>
        <v>0</v>
      </c>
      <c r="G37" s="37">
        <f>G141</f>
        <v>0</v>
      </c>
    </row>
    <row r="38" spans="1:7" ht="25.5">
      <c r="A38" s="42" t="s">
        <v>68</v>
      </c>
      <c r="B38" s="18" t="s">
        <v>8</v>
      </c>
      <c r="C38" s="37">
        <f>C100</f>
        <v>55650.6</v>
      </c>
      <c r="D38" s="49">
        <f>D100</f>
        <v>73617.1</v>
      </c>
      <c r="E38" s="37">
        <f>E100</f>
        <v>61554.68</v>
      </c>
      <c r="F38" s="37">
        <f>F100</f>
        <v>115076</v>
      </c>
      <c r="G38" s="37">
        <f>G100</f>
        <v>119100</v>
      </c>
    </row>
    <row r="39" spans="1:7" ht="25.5">
      <c r="A39" s="13" t="s">
        <v>59</v>
      </c>
      <c r="B39" s="48" t="s">
        <v>8</v>
      </c>
      <c r="C39" s="12">
        <f>C36+C37+C38</f>
        <v>60650.6</v>
      </c>
      <c r="D39" s="12">
        <f>D36+D37+D38</f>
        <v>124010.6</v>
      </c>
      <c r="E39" s="12">
        <f>E36+E37+E38</f>
        <v>111948.78</v>
      </c>
      <c r="F39" s="12">
        <f>F36+F37+F38</f>
        <v>115076</v>
      </c>
      <c r="G39" s="12">
        <f>G36+G37+G38</f>
        <v>119100</v>
      </c>
    </row>
    <row r="40" spans="1:7" ht="12.75">
      <c r="A40" s="27" t="s">
        <v>130</v>
      </c>
      <c r="B40" s="28"/>
      <c r="C40" s="29"/>
      <c r="D40" s="61"/>
      <c r="E40" s="28"/>
      <c r="F40" s="28"/>
      <c r="G40" s="28"/>
    </row>
    <row r="41" spans="1:7" ht="12.75">
      <c r="A41" s="30" t="s">
        <v>51</v>
      </c>
      <c r="B41" s="28"/>
      <c r="C41" s="29"/>
      <c r="D41" s="61"/>
      <c r="E41" s="28"/>
      <c r="F41" s="28"/>
      <c r="G41" s="28"/>
    </row>
    <row r="42" spans="1:7" ht="29.25" customHeight="1">
      <c r="A42" s="31" t="s">
        <v>52</v>
      </c>
      <c r="B42" s="86" t="s">
        <v>19</v>
      </c>
      <c r="C42" s="86"/>
      <c r="D42" s="86"/>
      <c r="E42" s="86"/>
      <c r="F42" s="86"/>
      <c r="G42" s="86"/>
    </row>
    <row r="43" spans="1:7" ht="18" customHeight="1">
      <c r="A43" s="31" t="s">
        <v>53</v>
      </c>
      <c r="B43" s="26" t="s">
        <v>3</v>
      </c>
      <c r="C43" s="32"/>
      <c r="D43" s="62"/>
      <c r="E43" s="33"/>
      <c r="F43" s="33"/>
      <c r="G43" s="33"/>
    </row>
    <row r="44" spans="1:7" ht="105" customHeight="1">
      <c r="A44" s="34" t="s">
        <v>54</v>
      </c>
      <c r="B44" s="87" t="s">
        <v>116</v>
      </c>
      <c r="C44" s="87"/>
      <c r="D44" s="87"/>
      <c r="E44" s="87"/>
      <c r="F44" s="87"/>
      <c r="G44" s="87"/>
    </row>
    <row r="45" spans="2:7" ht="12.75">
      <c r="B45" s="45"/>
      <c r="C45" s="45"/>
      <c r="D45" s="64"/>
      <c r="E45" s="45"/>
      <c r="F45" s="45"/>
      <c r="G45" s="45"/>
    </row>
    <row r="46" spans="1:7" ht="25.5" customHeight="1">
      <c r="A46" s="95" t="s">
        <v>7</v>
      </c>
      <c r="B46" s="95" t="s">
        <v>6</v>
      </c>
      <c r="C46" s="3" t="s">
        <v>16</v>
      </c>
      <c r="D46" s="59" t="s">
        <v>17</v>
      </c>
      <c r="E46" s="95" t="s">
        <v>0</v>
      </c>
      <c r="F46" s="95"/>
      <c r="G46" s="95"/>
    </row>
    <row r="47" spans="1:7" ht="58.5" customHeight="1">
      <c r="A47" s="95"/>
      <c r="B47" s="95"/>
      <c r="C47" s="4" t="s">
        <v>46</v>
      </c>
      <c r="D47" s="47" t="s">
        <v>49</v>
      </c>
      <c r="E47" s="4" t="s">
        <v>60</v>
      </c>
      <c r="F47" s="4" t="s">
        <v>69</v>
      </c>
      <c r="G47" s="4" t="s">
        <v>89</v>
      </c>
    </row>
    <row r="48" spans="1:7" ht="51.75" customHeight="1">
      <c r="A48" s="19" t="s">
        <v>33</v>
      </c>
      <c r="B48" s="3"/>
      <c r="C48" s="4"/>
      <c r="D48" s="47"/>
      <c r="E48" s="4"/>
      <c r="F48" s="4"/>
      <c r="G48" s="4"/>
    </row>
    <row r="49" spans="1:7" ht="12.75">
      <c r="A49" s="69" t="s">
        <v>24</v>
      </c>
      <c r="B49" s="70" t="s">
        <v>15</v>
      </c>
      <c r="C49" s="38">
        <v>750</v>
      </c>
      <c r="D49" s="38">
        <f>633+35</f>
        <v>668</v>
      </c>
      <c r="E49" s="38">
        <f>765-325</f>
        <v>440</v>
      </c>
      <c r="F49" s="38">
        <v>654</v>
      </c>
      <c r="G49" s="38">
        <v>654</v>
      </c>
    </row>
    <row r="50" spans="1:7" ht="12.75">
      <c r="A50" s="69" t="s">
        <v>122</v>
      </c>
      <c r="B50" s="70" t="s">
        <v>15</v>
      </c>
      <c r="C50" s="38">
        <v>1949</v>
      </c>
      <c r="D50" s="38">
        <v>4651</v>
      </c>
      <c r="E50" s="38">
        <f>1240+231+2417-1240+284</f>
        <v>2932</v>
      </c>
      <c r="F50" s="38">
        <v>8700</v>
      </c>
      <c r="G50" s="38">
        <v>8800</v>
      </c>
    </row>
    <row r="51" spans="1:7" ht="51" customHeight="1">
      <c r="A51" s="69" t="s">
        <v>77</v>
      </c>
      <c r="B51" s="70" t="s">
        <v>15</v>
      </c>
      <c r="C51" s="38">
        <v>16</v>
      </c>
      <c r="D51" s="38">
        <v>17</v>
      </c>
      <c r="E51" s="38">
        <v>9</v>
      </c>
      <c r="F51" s="38">
        <v>20</v>
      </c>
      <c r="G51" s="38">
        <v>20</v>
      </c>
    </row>
    <row r="52" spans="1:7" ht="70.5" customHeight="1">
      <c r="A52" s="69" t="s">
        <v>34</v>
      </c>
      <c r="B52" s="70"/>
      <c r="C52" s="38"/>
      <c r="D52" s="38"/>
      <c r="E52" s="38"/>
      <c r="F52" s="38"/>
      <c r="G52" s="38"/>
    </row>
    <row r="53" spans="1:7" ht="12.75">
      <c r="A53" s="69" t="s">
        <v>27</v>
      </c>
      <c r="B53" s="70" t="s">
        <v>15</v>
      </c>
      <c r="C53" s="36">
        <v>36</v>
      </c>
      <c r="D53" s="36">
        <v>46</v>
      </c>
      <c r="E53" s="36">
        <v>41</v>
      </c>
      <c r="F53" s="36">
        <v>50</v>
      </c>
      <c r="G53" s="36">
        <v>50</v>
      </c>
    </row>
    <row r="54" spans="1:7" ht="12.75">
      <c r="A54" s="69" t="s">
        <v>28</v>
      </c>
      <c r="B54" s="70" t="s">
        <v>15</v>
      </c>
      <c r="C54" s="38">
        <v>156</v>
      </c>
      <c r="D54" s="38">
        <v>177</v>
      </c>
      <c r="E54" s="38">
        <v>205</v>
      </c>
      <c r="F54" s="38">
        <v>200</v>
      </c>
      <c r="G54" s="38">
        <v>200</v>
      </c>
    </row>
    <row r="55" spans="1:7" ht="41.25" customHeight="1">
      <c r="A55" s="69" t="s">
        <v>35</v>
      </c>
      <c r="B55" s="70" t="s">
        <v>15</v>
      </c>
      <c r="C55" s="38">
        <v>3</v>
      </c>
      <c r="D55" s="38">
        <f>5-2</f>
        <v>3</v>
      </c>
      <c r="E55" s="38">
        <f>3-3</f>
        <v>0</v>
      </c>
      <c r="F55" s="38"/>
      <c r="G55" s="38"/>
    </row>
    <row r="56" spans="1:7" ht="51">
      <c r="A56" s="69" t="s">
        <v>36</v>
      </c>
      <c r="B56" s="70" t="s">
        <v>15</v>
      </c>
      <c r="C56" s="38">
        <v>3</v>
      </c>
      <c r="D56" s="38">
        <v>3</v>
      </c>
      <c r="E56" s="38">
        <v>1</v>
      </c>
      <c r="F56" s="38">
        <v>1</v>
      </c>
      <c r="G56" s="38">
        <v>1</v>
      </c>
    </row>
    <row r="57" spans="1:7" ht="36" customHeight="1">
      <c r="A57" s="69" t="s">
        <v>37</v>
      </c>
      <c r="B57" s="70" t="s">
        <v>15</v>
      </c>
      <c r="C57" s="38">
        <v>1</v>
      </c>
      <c r="D57" s="38">
        <f>1-1</f>
        <v>0</v>
      </c>
      <c r="E57" s="38">
        <f>1-1</f>
        <v>0</v>
      </c>
      <c r="F57" s="38"/>
      <c r="G57" s="38"/>
    </row>
    <row r="58" spans="1:7" ht="66.75" customHeight="1">
      <c r="A58" s="71" t="s">
        <v>128</v>
      </c>
      <c r="B58" s="70" t="s">
        <v>15</v>
      </c>
      <c r="C58" s="38">
        <v>18</v>
      </c>
      <c r="D58" s="38">
        <v>16</v>
      </c>
      <c r="E58" s="38">
        <v>15</v>
      </c>
      <c r="F58" s="38">
        <v>16</v>
      </c>
      <c r="G58" s="38">
        <v>16</v>
      </c>
    </row>
    <row r="59" spans="1:7" ht="65.25" customHeight="1">
      <c r="A59" s="71" t="s">
        <v>75</v>
      </c>
      <c r="B59" s="70" t="s">
        <v>15</v>
      </c>
      <c r="C59" s="38">
        <v>38</v>
      </c>
      <c r="D59" s="38">
        <v>32</v>
      </c>
      <c r="E59" s="38">
        <f>60-39</f>
        <v>21</v>
      </c>
      <c r="F59" s="38"/>
      <c r="G59" s="38"/>
    </row>
    <row r="60" spans="1:7" ht="43.5" customHeight="1">
      <c r="A60" s="71" t="s">
        <v>48</v>
      </c>
      <c r="B60" s="70" t="s">
        <v>15</v>
      </c>
      <c r="C60" s="38">
        <v>24</v>
      </c>
      <c r="D60" s="38">
        <v>37</v>
      </c>
      <c r="E60" s="38">
        <v>32</v>
      </c>
      <c r="F60" s="38">
        <v>50</v>
      </c>
      <c r="G60" s="38">
        <v>50</v>
      </c>
    </row>
    <row r="61" spans="1:7" ht="38.25">
      <c r="A61" s="69" t="s">
        <v>38</v>
      </c>
      <c r="B61" s="38" t="s">
        <v>15</v>
      </c>
      <c r="C61" s="38">
        <v>200</v>
      </c>
      <c r="D61" s="38">
        <v>100</v>
      </c>
      <c r="E61" s="38">
        <v>100</v>
      </c>
      <c r="F61" s="38">
        <v>100</v>
      </c>
      <c r="G61" s="38">
        <v>100</v>
      </c>
    </row>
    <row r="62" spans="1:7" ht="33" customHeight="1">
      <c r="A62" s="69" t="s">
        <v>58</v>
      </c>
      <c r="B62" s="38" t="s">
        <v>15</v>
      </c>
      <c r="C62" s="38">
        <v>403</v>
      </c>
      <c r="D62" s="38">
        <f>403-28</f>
        <v>375</v>
      </c>
      <c r="E62" s="38">
        <v>325</v>
      </c>
      <c r="F62" s="38">
        <v>403</v>
      </c>
      <c r="G62" s="38">
        <v>403</v>
      </c>
    </row>
    <row r="63" spans="1:7" ht="25.5">
      <c r="A63" s="69" t="s">
        <v>74</v>
      </c>
      <c r="B63" s="38" t="s">
        <v>15</v>
      </c>
      <c r="C63" s="38"/>
      <c r="D63" s="38"/>
      <c r="E63" s="38"/>
      <c r="F63" s="38"/>
      <c r="G63" s="38"/>
    </row>
    <row r="64" spans="1:7" ht="25.5">
      <c r="A64" s="69" t="s">
        <v>73</v>
      </c>
      <c r="B64" s="38" t="s">
        <v>15</v>
      </c>
      <c r="C64" s="38">
        <v>100</v>
      </c>
      <c r="D64" s="38">
        <f>100+5</f>
        <v>105</v>
      </c>
      <c r="E64" s="38">
        <f>100-1</f>
        <v>99</v>
      </c>
      <c r="F64" s="38">
        <v>100</v>
      </c>
      <c r="G64" s="38">
        <v>100</v>
      </c>
    </row>
    <row r="65" spans="1:7" ht="36" customHeight="1">
      <c r="A65" s="69" t="s">
        <v>76</v>
      </c>
      <c r="B65" s="38" t="s">
        <v>15</v>
      </c>
      <c r="C65" s="38">
        <v>42</v>
      </c>
      <c r="D65" s="38"/>
      <c r="E65" s="38"/>
      <c r="F65" s="38"/>
      <c r="G65" s="38"/>
    </row>
    <row r="66" spans="1:7" ht="25.5">
      <c r="A66" s="69" t="s">
        <v>63</v>
      </c>
      <c r="B66" s="38" t="s">
        <v>15</v>
      </c>
      <c r="C66" s="38"/>
      <c r="D66" s="38"/>
      <c r="E66" s="38"/>
      <c r="F66" s="38"/>
      <c r="G66" s="38"/>
    </row>
    <row r="67" spans="1:7" ht="25.5">
      <c r="A67" s="69" t="s">
        <v>127</v>
      </c>
      <c r="B67" s="38" t="s">
        <v>15</v>
      </c>
      <c r="C67" s="38">
        <v>100</v>
      </c>
      <c r="D67" s="38">
        <v>123</v>
      </c>
      <c r="E67" s="38">
        <v>50</v>
      </c>
      <c r="F67" s="38"/>
      <c r="G67" s="38"/>
    </row>
    <row r="68" spans="1:7" ht="12.75">
      <c r="A68" s="69" t="s">
        <v>84</v>
      </c>
      <c r="B68" s="38" t="s">
        <v>15</v>
      </c>
      <c r="C68" s="38"/>
      <c r="D68" s="38">
        <v>39</v>
      </c>
      <c r="E68" s="38">
        <f>52-11</f>
        <v>41</v>
      </c>
      <c r="F68" s="38">
        <v>60</v>
      </c>
      <c r="G68" s="38">
        <v>60</v>
      </c>
    </row>
    <row r="69" spans="1:7" ht="76.5">
      <c r="A69" s="69" t="s">
        <v>81</v>
      </c>
      <c r="B69" s="38" t="s">
        <v>15</v>
      </c>
      <c r="C69" s="38"/>
      <c r="D69" s="38">
        <v>95</v>
      </c>
      <c r="E69" s="38">
        <v>68</v>
      </c>
      <c r="F69" s="38"/>
      <c r="G69" s="38"/>
    </row>
    <row r="70" spans="1:7" ht="63.75">
      <c r="A70" s="69" t="s">
        <v>96</v>
      </c>
      <c r="B70" s="38"/>
      <c r="C70" s="38"/>
      <c r="D70" s="38">
        <v>1</v>
      </c>
      <c r="E70" s="38"/>
      <c r="F70" s="38"/>
      <c r="G70" s="38"/>
    </row>
    <row r="71" spans="1:7" ht="106.5" customHeight="1">
      <c r="A71" s="69" t="s">
        <v>97</v>
      </c>
      <c r="B71" s="38" t="s">
        <v>15</v>
      </c>
      <c r="C71" s="38"/>
      <c r="D71" s="38">
        <f>8-8</f>
        <v>0</v>
      </c>
      <c r="E71" s="38"/>
      <c r="F71" s="38"/>
      <c r="G71" s="38"/>
    </row>
    <row r="72" spans="1:7" ht="7.5" customHeight="1" hidden="1">
      <c r="A72" s="72" t="s">
        <v>22</v>
      </c>
      <c r="B72" s="73" t="s">
        <v>15</v>
      </c>
      <c r="C72" s="73">
        <f>SUM(C49:C68)</f>
        <v>3839</v>
      </c>
      <c r="D72" s="73">
        <f>SUM(D49:D68)</f>
        <v>6392</v>
      </c>
      <c r="E72" s="73">
        <f>SUM(E49:E71)</f>
        <v>4379</v>
      </c>
      <c r="F72" s="73">
        <f>SUM(F49:F68)</f>
        <v>10354</v>
      </c>
      <c r="G72" s="73">
        <f>SUM(G49:G68)</f>
        <v>10454</v>
      </c>
    </row>
    <row r="73" spans="1:7" ht="12.75">
      <c r="A73" s="96" t="s">
        <v>55</v>
      </c>
      <c r="B73" s="96"/>
      <c r="C73" s="96"/>
      <c r="D73" s="96"/>
      <c r="E73" s="96"/>
      <c r="F73" s="96"/>
      <c r="G73" s="96"/>
    </row>
    <row r="74" spans="1:7" ht="12.75">
      <c r="A74" s="36">
        <v>1</v>
      </c>
      <c r="B74" s="36">
        <v>2</v>
      </c>
      <c r="C74" s="36">
        <v>3</v>
      </c>
      <c r="D74" s="36">
        <v>4</v>
      </c>
      <c r="E74" s="36">
        <v>5</v>
      </c>
      <c r="F74" s="36">
        <v>6</v>
      </c>
      <c r="G74" s="36">
        <v>7</v>
      </c>
    </row>
    <row r="75" spans="1:7" ht="25.5">
      <c r="A75" s="92" t="s">
        <v>13</v>
      </c>
      <c r="B75" s="93" t="s">
        <v>6</v>
      </c>
      <c r="C75" s="36" t="s">
        <v>16</v>
      </c>
      <c r="D75" s="36" t="s">
        <v>17</v>
      </c>
      <c r="E75" s="93" t="s">
        <v>0</v>
      </c>
      <c r="F75" s="93"/>
      <c r="G75" s="93"/>
    </row>
    <row r="76" spans="1:7" ht="12.75">
      <c r="A76" s="92"/>
      <c r="B76" s="93"/>
      <c r="C76" s="38" t="s">
        <v>46</v>
      </c>
      <c r="D76" s="38" t="s">
        <v>49</v>
      </c>
      <c r="E76" s="38" t="s">
        <v>60</v>
      </c>
      <c r="F76" s="38" t="s">
        <v>69</v>
      </c>
      <c r="G76" s="38" t="s">
        <v>89</v>
      </c>
    </row>
    <row r="77" spans="1:7" ht="12.75">
      <c r="A77" s="74" t="s">
        <v>39</v>
      </c>
      <c r="B77" s="75"/>
      <c r="C77" s="76"/>
      <c r="D77" s="76"/>
      <c r="E77" s="76"/>
      <c r="F77" s="76"/>
      <c r="G77" s="76"/>
    </row>
    <row r="78" spans="1:7" ht="39.75" customHeight="1">
      <c r="A78" s="69" t="s">
        <v>23</v>
      </c>
      <c r="B78" s="77" t="s">
        <v>8</v>
      </c>
      <c r="C78" s="38"/>
      <c r="D78" s="38"/>
      <c r="E78" s="38"/>
      <c r="F78" s="38"/>
      <c r="G78" s="38"/>
    </row>
    <row r="79" spans="1:7" ht="12.75">
      <c r="A79" s="69" t="s">
        <v>24</v>
      </c>
      <c r="B79" s="77" t="s">
        <v>8</v>
      </c>
      <c r="C79" s="68">
        <v>18988</v>
      </c>
      <c r="D79" s="68">
        <v>16048.6</v>
      </c>
      <c r="E79" s="68">
        <f>7602+11579.4-6594.82</f>
        <v>12586.580000000002</v>
      </c>
      <c r="F79" s="78">
        <v>18607</v>
      </c>
      <c r="G79" s="78">
        <v>18572</v>
      </c>
    </row>
    <row r="80" spans="1:7" ht="12.75">
      <c r="A80" s="69" t="s">
        <v>123</v>
      </c>
      <c r="B80" s="77" t="s">
        <v>8</v>
      </c>
      <c r="C80" s="68">
        <v>10828.7</v>
      </c>
      <c r="D80" s="68">
        <v>27027.55</v>
      </c>
      <c r="E80" s="68">
        <v>18571.2</v>
      </c>
      <c r="F80" s="78">
        <v>55697</v>
      </c>
      <c r="G80" s="78">
        <v>58872</v>
      </c>
    </row>
    <row r="81" spans="1:7" ht="25.5">
      <c r="A81" s="69" t="s">
        <v>25</v>
      </c>
      <c r="B81" s="77" t="s">
        <v>8</v>
      </c>
      <c r="C81" s="68">
        <v>1318.4</v>
      </c>
      <c r="D81" s="68">
        <v>1487.75</v>
      </c>
      <c r="E81" s="68">
        <v>851.6</v>
      </c>
      <c r="F81" s="78">
        <v>1921</v>
      </c>
      <c r="G81" s="78">
        <v>2007</v>
      </c>
    </row>
    <row r="82" spans="1:7" ht="38.25">
      <c r="A82" s="69" t="s">
        <v>26</v>
      </c>
      <c r="B82" s="77" t="s">
        <v>8</v>
      </c>
      <c r="C82" s="68"/>
      <c r="D82" s="68"/>
      <c r="E82" s="68"/>
      <c r="F82" s="78"/>
      <c r="G82" s="78"/>
    </row>
    <row r="83" spans="1:7" ht="12.75">
      <c r="A83" s="69" t="s">
        <v>27</v>
      </c>
      <c r="B83" s="77" t="s">
        <v>8</v>
      </c>
      <c r="C83" s="68">
        <v>2389.1</v>
      </c>
      <c r="D83" s="68">
        <v>3646.35</v>
      </c>
      <c r="E83" s="68">
        <v>3710.9</v>
      </c>
      <c r="F83" s="78">
        <v>9603</v>
      </c>
      <c r="G83" s="78">
        <v>10035</v>
      </c>
    </row>
    <row r="84" spans="1:7" ht="60.75" customHeight="1">
      <c r="A84" s="69" t="s">
        <v>28</v>
      </c>
      <c r="B84" s="77" t="s">
        <v>8</v>
      </c>
      <c r="C84" s="68">
        <v>6357.6</v>
      </c>
      <c r="D84" s="68">
        <v>7744.75</v>
      </c>
      <c r="E84" s="68">
        <v>9669.8</v>
      </c>
      <c r="F84" s="78">
        <v>9603</v>
      </c>
      <c r="G84" s="78">
        <v>10035</v>
      </c>
    </row>
    <row r="85" spans="1:7" ht="52.5" customHeight="1">
      <c r="A85" s="69" t="s">
        <v>29</v>
      </c>
      <c r="B85" s="77" t="s">
        <v>8</v>
      </c>
      <c r="C85" s="68">
        <v>705</v>
      </c>
      <c r="D85" s="68">
        <f>2085-175-1175</f>
        <v>735</v>
      </c>
      <c r="E85" s="68">
        <f>632.7-632.7</f>
        <v>0</v>
      </c>
      <c r="F85" s="78">
        <v>1500</v>
      </c>
      <c r="G85" s="78">
        <v>949</v>
      </c>
    </row>
    <row r="86" spans="1:7" ht="25.5">
      <c r="A86" s="69" t="s">
        <v>30</v>
      </c>
      <c r="B86" s="77" t="s">
        <v>8</v>
      </c>
      <c r="C86" s="68">
        <v>564.6</v>
      </c>
      <c r="D86" s="68">
        <v>384.1</v>
      </c>
      <c r="E86" s="68">
        <f>530-353.3-34.5</f>
        <v>142.2</v>
      </c>
      <c r="F86" s="78">
        <v>534</v>
      </c>
      <c r="G86" s="78">
        <v>353</v>
      </c>
    </row>
    <row r="87" spans="1:7" ht="51">
      <c r="A87" s="69" t="s">
        <v>31</v>
      </c>
      <c r="B87" s="77" t="s">
        <v>8</v>
      </c>
      <c r="C87" s="68">
        <v>609</v>
      </c>
      <c r="D87" s="68">
        <f>1000-1000</f>
        <v>0</v>
      </c>
      <c r="E87" s="68">
        <f>476-476</f>
        <v>0</v>
      </c>
      <c r="F87" s="78">
        <v>1000</v>
      </c>
      <c r="G87" s="78">
        <v>1000</v>
      </c>
    </row>
    <row r="88" spans="1:7" ht="51">
      <c r="A88" s="79" t="s">
        <v>129</v>
      </c>
      <c r="B88" s="77" t="s">
        <v>8</v>
      </c>
      <c r="C88" s="68">
        <v>1602</v>
      </c>
      <c r="D88" s="68">
        <v>1214.3</v>
      </c>
      <c r="E88" s="68">
        <v>2250.5</v>
      </c>
      <c r="F88" s="78">
        <v>1471</v>
      </c>
      <c r="G88" s="78">
        <v>1471</v>
      </c>
    </row>
    <row r="89" spans="1:7" ht="76.5">
      <c r="A89" s="71" t="s">
        <v>78</v>
      </c>
      <c r="B89" s="36" t="s">
        <v>8</v>
      </c>
      <c r="C89" s="68">
        <v>1549.2</v>
      </c>
      <c r="D89" s="68">
        <v>1400.25</v>
      </c>
      <c r="E89" s="68">
        <f>2756.7-1786.5-0.1</f>
        <v>970.0999999999998</v>
      </c>
      <c r="F89" s="78">
        <v>3121</v>
      </c>
      <c r="G89" s="78">
        <v>3261</v>
      </c>
    </row>
    <row r="90" spans="1:7" ht="24.75" customHeight="1">
      <c r="A90" s="71" t="s">
        <v>47</v>
      </c>
      <c r="B90" s="36" t="s">
        <v>8</v>
      </c>
      <c r="C90" s="68">
        <v>994.4</v>
      </c>
      <c r="D90" s="68">
        <v>1619.1</v>
      </c>
      <c r="E90" s="68">
        <v>1507.1</v>
      </c>
      <c r="F90" s="78">
        <v>2401</v>
      </c>
      <c r="G90" s="78">
        <v>2509</v>
      </c>
    </row>
    <row r="91" spans="1:7" ht="25.5" customHeight="1">
      <c r="A91" s="69" t="s">
        <v>32</v>
      </c>
      <c r="B91" s="36" t="s">
        <v>8</v>
      </c>
      <c r="C91" s="68">
        <v>574.1</v>
      </c>
      <c r="D91" s="68">
        <v>291.65</v>
      </c>
      <c r="E91" s="68">
        <v>261</v>
      </c>
      <c r="F91" s="78">
        <v>316</v>
      </c>
      <c r="G91" s="78">
        <v>316</v>
      </c>
    </row>
    <row r="92" spans="1:7" ht="25.5">
      <c r="A92" s="69" t="s">
        <v>57</v>
      </c>
      <c r="B92" s="36" t="s">
        <v>8</v>
      </c>
      <c r="C92" s="68">
        <v>2239.1</v>
      </c>
      <c r="D92" s="68">
        <v>2188</v>
      </c>
      <c r="E92" s="68">
        <v>2054.3</v>
      </c>
      <c r="F92" s="78">
        <v>2580</v>
      </c>
      <c r="G92" s="78">
        <v>2696</v>
      </c>
    </row>
    <row r="93" spans="1:7" ht="25.5">
      <c r="A93" s="69" t="s">
        <v>62</v>
      </c>
      <c r="B93" s="36" t="s">
        <v>8</v>
      </c>
      <c r="C93" s="68">
        <v>3181.2</v>
      </c>
      <c r="D93" s="68">
        <v>3675.55</v>
      </c>
      <c r="E93" s="68">
        <f>3675.6-36.7-0.1</f>
        <v>3638.8</v>
      </c>
      <c r="F93" s="78">
        <v>3841</v>
      </c>
      <c r="G93" s="78">
        <v>4014</v>
      </c>
    </row>
    <row r="94" spans="1:7" ht="25.5">
      <c r="A94" s="19" t="s">
        <v>79</v>
      </c>
      <c r="B94" s="18" t="s">
        <v>8</v>
      </c>
      <c r="C94" s="37">
        <v>3500.3</v>
      </c>
      <c r="D94" s="49"/>
      <c r="E94" s="37"/>
      <c r="F94" s="25"/>
      <c r="G94" s="25"/>
    </row>
    <row r="95" spans="1:7" ht="25.5">
      <c r="A95" s="19" t="s">
        <v>72</v>
      </c>
      <c r="B95" s="3" t="s">
        <v>8</v>
      </c>
      <c r="C95" s="37">
        <v>249.9</v>
      </c>
      <c r="D95" s="49">
        <v>283</v>
      </c>
      <c r="E95" s="68">
        <v>169.4</v>
      </c>
      <c r="F95" s="25"/>
      <c r="G95" s="25"/>
    </row>
    <row r="96" spans="1:7" ht="25.5">
      <c r="A96" s="19" t="s">
        <v>83</v>
      </c>
      <c r="B96" s="3" t="s">
        <v>8</v>
      </c>
      <c r="C96" s="37"/>
      <c r="D96" s="49">
        <v>1706.55</v>
      </c>
      <c r="E96" s="37">
        <v>1927.6</v>
      </c>
      <c r="F96" s="25">
        <v>2881</v>
      </c>
      <c r="G96" s="25">
        <v>3010</v>
      </c>
    </row>
    <row r="97" spans="1:7" ht="63.75">
      <c r="A97" s="24" t="s">
        <v>98</v>
      </c>
      <c r="B97" s="3" t="s">
        <v>8</v>
      </c>
      <c r="C97" s="37"/>
      <c r="D97" s="49">
        <v>4157.35</v>
      </c>
      <c r="E97" s="37">
        <v>3243.6</v>
      </c>
      <c r="F97" s="25"/>
      <c r="G97" s="25"/>
    </row>
    <row r="98" spans="1:7" ht="76.5">
      <c r="A98" s="19" t="s">
        <v>99</v>
      </c>
      <c r="B98" s="3" t="s">
        <v>8</v>
      </c>
      <c r="C98" s="37"/>
      <c r="D98" s="49">
        <v>7.25</v>
      </c>
      <c r="E98" s="37"/>
      <c r="F98" s="25"/>
      <c r="G98" s="25"/>
    </row>
    <row r="99" spans="1:7" ht="76.5">
      <c r="A99" s="19" t="s">
        <v>100</v>
      </c>
      <c r="B99" s="3" t="s">
        <v>8</v>
      </c>
      <c r="C99" s="37"/>
      <c r="D99" s="49">
        <f>488.1-488.1</f>
        <v>0</v>
      </c>
      <c r="E99" s="37"/>
      <c r="F99" s="25"/>
      <c r="G99" s="25"/>
    </row>
    <row r="100" spans="1:7" ht="25.5">
      <c r="A100" s="13" t="s">
        <v>65</v>
      </c>
      <c r="B100" s="48" t="s">
        <v>8</v>
      </c>
      <c r="C100" s="12">
        <f>SUM(C79:C99)</f>
        <v>55650.6</v>
      </c>
      <c r="D100" s="60">
        <f>SUM(D79:D99)</f>
        <v>73617.1</v>
      </c>
      <c r="E100" s="12">
        <f>SUM(E79:E99)</f>
        <v>61554.68</v>
      </c>
      <c r="F100" s="12">
        <f>SUM(F79:F99)</f>
        <v>115076</v>
      </c>
      <c r="G100" s="12">
        <f>SUM(G79:G99)</f>
        <v>119100</v>
      </c>
    </row>
    <row r="101" spans="1:7" ht="12.75">
      <c r="A101" s="27" t="s">
        <v>50</v>
      </c>
      <c r="B101" s="28"/>
      <c r="C101" s="29"/>
      <c r="D101" s="61"/>
      <c r="E101" s="28"/>
      <c r="F101" s="28"/>
      <c r="G101" s="28"/>
    </row>
    <row r="102" spans="1:7" ht="12.75">
      <c r="A102" s="30" t="s">
        <v>51</v>
      </c>
      <c r="B102" s="28"/>
      <c r="C102" s="29"/>
      <c r="D102" s="61"/>
      <c r="E102" s="28"/>
      <c r="F102" s="28"/>
      <c r="G102" s="28"/>
    </row>
    <row r="103" spans="1:7" ht="35.25" customHeight="1">
      <c r="A103" s="31" t="s">
        <v>52</v>
      </c>
      <c r="B103" s="86" t="s">
        <v>19</v>
      </c>
      <c r="C103" s="86"/>
      <c r="D103" s="86"/>
      <c r="E103" s="86"/>
      <c r="F103" s="86"/>
      <c r="G103" s="86"/>
    </row>
    <row r="104" spans="1:7" ht="12.75">
      <c r="A104" s="31" t="s">
        <v>53</v>
      </c>
      <c r="B104" s="26" t="s">
        <v>3</v>
      </c>
      <c r="C104" s="32"/>
      <c r="D104" s="62"/>
      <c r="E104" s="33"/>
      <c r="F104" s="33"/>
      <c r="G104" s="33"/>
    </row>
    <row r="105" spans="1:7" ht="118.5" customHeight="1">
      <c r="A105" s="34" t="s">
        <v>54</v>
      </c>
      <c r="B105" s="94" t="s">
        <v>120</v>
      </c>
      <c r="C105" s="94"/>
      <c r="D105" s="94"/>
      <c r="E105" s="94"/>
      <c r="F105" s="94"/>
      <c r="G105" s="94"/>
    </row>
    <row r="106" spans="1:7" ht="12.75">
      <c r="A106" s="7"/>
      <c r="B106" s="28"/>
      <c r="C106" s="29"/>
      <c r="D106" s="61"/>
      <c r="E106" s="28"/>
      <c r="F106" s="28"/>
      <c r="G106" s="28"/>
    </row>
    <row r="107" spans="1:7" ht="25.5">
      <c r="A107" s="88" t="s">
        <v>7</v>
      </c>
      <c r="B107" s="88" t="s">
        <v>6</v>
      </c>
      <c r="C107" s="3" t="s">
        <v>16</v>
      </c>
      <c r="D107" s="59" t="s">
        <v>17</v>
      </c>
      <c r="E107" s="83" t="s">
        <v>0</v>
      </c>
      <c r="F107" s="84"/>
      <c r="G107" s="85"/>
    </row>
    <row r="108" spans="1:7" ht="12.75">
      <c r="A108" s="89"/>
      <c r="B108" s="89"/>
      <c r="C108" s="4" t="s">
        <v>46</v>
      </c>
      <c r="D108" s="47" t="s">
        <v>49</v>
      </c>
      <c r="E108" s="4" t="s">
        <v>60</v>
      </c>
      <c r="F108" s="4" t="s">
        <v>69</v>
      </c>
      <c r="G108" s="4" t="s">
        <v>106</v>
      </c>
    </row>
    <row r="109" spans="1:7" ht="51">
      <c r="A109" s="19" t="s">
        <v>91</v>
      </c>
      <c r="B109" s="3" t="s">
        <v>8</v>
      </c>
      <c r="C109" s="4"/>
      <c r="D109" s="47">
        <v>1108</v>
      </c>
      <c r="E109" s="4"/>
      <c r="F109" s="4"/>
      <c r="G109" s="4"/>
    </row>
    <row r="110" spans="1:7" ht="76.5">
      <c r="A110" s="19" t="s">
        <v>81</v>
      </c>
      <c r="B110" s="18" t="s">
        <v>8</v>
      </c>
      <c r="C110" s="4"/>
      <c r="D110" s="47">
        <v>32772</v>
      </c>
      <c r="E110" s="47">
        <f>32759+5246-35.8</f>
        <v>37969.2</v>
      </c>
      <c r="F110" s="4"/>
      <c r="G110" s="4"/>
    </row>
    <row r="111" spans="1:7" ht="38.25">
      <c r="A111" s="19" t="s">
        <v>87</v>
      </c>
      <c r="B111" s="18" t="s">
        <v>8</v>
      </c>
      <c r="C111" s="4">
        <v>5000</v>
      </c>
      <c r="D111" s="47">
        <v>3000</v>
      </c>
      <c r="E111" s="47">
        <v>1000</v>
      </c>
      <c r="F111" s="4"/>
      <c r="G111" s="4"/>
    </row>
    <row r="112" spans="1:7" ht="63.75">
      <c r="A112" s="20" t="s">
        <v>92</v>
      </c>
      <c r="B112" s="18" t="s">
        <v>8</v>
      </c>
      <c r="C112" s="4"/>
      <c r="D112" s="47">
        <v>933.4</v>
      </c>
      <c r="E112" s="47"/>
      <c r="F112" s="4"/>
      <c r="G112" s="4"/>
    </row>
    <row r="113" spans="1:7" ht="38.25">
      <c r="A113" s="19" t="s">
        <v>64</v>
      </c>
      <c r="B113" s="18" t="s">
        <v>8</v>
      </c>
      <c r="C113" s="37">
        <v>0</v>
      </c>
      <c r="D113" s="49">
        <f>3955-2187.8</f>
        <v>1767.1999999999998</v>
      </c>
      <c r="E113" s="47">
        <f>3956-3022</f>
        <v>934</v>
      </c>
      <c r="F113" s="4"/>
      <c r="G113" s="4"/>
    </row>
    <row r="114" spans="1:7" ht="63.75">
      <c r="A114" s="19" t="s">
        <v>108</v>
      </c>
      <c r="B114" s="18" t="s">
        <v>8</v>
      </c>
      <c r="C114" s="37"/>
      <c r="D114" s="49"/>
      <c r="E114" s="47">
        <f>6815+766</f>
        <v>7581</v>
      </c>
      <c r="F114" s="4"/>
      <c r="G114" s="4"/>
    </row>
    <row r="115" spans="1:7" ht="68.25" customHeight="1">
      <c r="A115" s="20" t="s">
        <v>113</v>
      </c>
      <c r="B115" s="18" t="s">
        <v>8</v>
      </c>
      <c r="C115" s="4"/>
      <c r="D115" s="47"/>
      <c r="E115" s="47">
        <v>2909.9</v>
      </c>
      <c r="F115" s="4"/>
      <c r="G115" s="4"/>
    </row>
    <row r="116" spans="1:7" ht="50.25" customHeight="1">
      <c r="A116" s="13" t="s">
        <v>65</v>
      </c>
      <c r="B116" s="18" t="s">
        <v>8</v>
      </c>
      <c r="C116" s="37">
        <f>C110+C111+C113</f>
        <v>5000</v>
      </c>
      <c r="D116" s="49">
        <f>SUM(D109:D114)</f>
        <v>39580.6</v>
      </c>
      <c r="E116" s="37">
        <f>SUM(E109:E115)</f>
        <v>50394.1</v>
      </c>
      <c r="F116" s="37">
        <f>SUM(F109:F114)</f>
        <v>0</v>
      </c>
      <c r="G116" s="37">
        <f>SUM(G109:G114)</f>
        <v>0</v>
      </c>
    </row>
    <row r="117" spans="1:7" ht="25.5">
      <c r="A117" s="16" t="s">
        <v>44</v>
      </c>
      <c r="B117" s="82" t="s">
        <v>119</v>
      </c>
      <c r="C117" s="82"/>
      <c r="D117" s="82"/>
      <c r="E117" s="82"/>
      <c r="F117" s="82"/>
      <c r="G117" s="82"/>
    </row>
    <row r="118" spans="1:7" ht="25.5">
      <c r="A118" s="90" t="s">
        <v>55</v>
      </c>
      <c r="B118" s="88" t="s">
        <v>6</v>
      </c>
      <c r="C118" s="3" t="s">
        <v>16</v>
      </c>
      <c r="D118" s="59" t="s">
        <v>17</v>
      </c>
      <c r="E118" s="83" t="s">
        <v>0</v>
      </c>
      <c r="F118" s="84"/>
      <c r="G118" s="85"/>
    </row>
    <row r="119" spans="1:7" ht="12.75">
      <c r="A119" s="91"/>
      <c r="B119" s="89"/>
      <c r="C119" s="4" t="s">
        <v>46</v>
      </c>
      <c r="D119" s="47" t="s">
        <v>49</v>
      </c>
      <c r="E119" s="38" t="s">
        <v>60</v>
      </c>
      <c r="F119" s="4" t="s">
        <v>69</v>
      </c>
      <c r="G119" s="4" t="s">
        <v>89</v>
      </c>
    </row>
    <row r="120" spans="1:7" ht="63.75">
      <c r="A120" s="42" t="s">
        <v>94</v>
      </c>
      <c r="B120" s="35" t="s">
        <v>95</v>
      </c>
      <c r="C120" s="4"/>
      <c r="D120" s="47">
        <v>38</v>
      </c>
      <c r="E120" s="38"/>
      <c r="F120" s="4"/>
      <c r="G120" s="4"/>
    </row>
    <row r="121" spans="1:7" ht="39" customHeight="1">
      <c r="A121" s="19" t="s">
        <v>82</v>
      </c>
      <c r="B121" s="4" t="s">
        <v>15</v>
      </c>
      <c r="C121" s="4"/>
      <c r="D121" s="47">
        <v>749</v>
      </c>
      <c r="E121" s="38">
        <v>796</v>
      </c>
      <c r="F121" s="37"/>
      <c r="G121" s="37"/>
    </row>
    <row r="122" spans="1:7" ht="48.75" customHeight="1">
      <c r="A122" s="19" t="s">
        <v>86</v>
      </c>
      <c r="B122" s="4" t="s">
        <v>15</v>
      </c>
      <c r="C122" s="4">
        <v>5</v>
      </c>
      <c r="D122" s="47">
        <v>3</v>
      </c>
      <c r="E122" s="38">
        <v>1</v>
      </c>
      <c r="F122" s="37"/>
      <c r="G122" s="37"/>
    </row>
    <row r="123" spans="1:7" ht="83.25" customHeight="1">
      <c r="A123" s="42" t="s">
        <v>93</v>
      </c>
      <c r="B123" s="35" t="s">
        <v>70</v>
      </c>
      <c r="C123" s="4"/>
      <c r="D123" s="47">
        <v>32</v>
      </c>
      <c r="E123" s="38"/>
      <c r="F123" s="4"/>
      <c r="G123" s="4"/>
    </row>
    <row r="124" spans="1:7" ht="30.75" customHeight="1">
      <c r="A124" s="19" t="s">
        <v>63</v>
      </c>
      <c r="B124" s="4" t="s">
        <v>15</v>
      </c>
      <c r="C124" s="4">
        <v>0</v>
      </c>
      <c r="D124" s="47">
        <v>151</v>
      </c>
      <c r="E124" s="38">
        <v>54</v>
      </c>
      <c r="F124" s="37"/>
      <c r="G124" s="37"/>
    </row>
    <row r="125" spans="1:7" ht="72" customHeight="1">
      <c r="A125" s="20" t="s">
        <v>107</v>
      </c>
      <c r="B125" s="4" t="s">
        <v>15</v>
      </c>
      <c r="C125" s="4"/>
      <c r="D125" s="47"/>
      <c r="E125" s="38">
        <v>99</v>
      </c>
      <c r="F125" s="37"/>
      <c r="G125" s="37"/>
    </row>
    <row r="126" spans="1:7" ht="61.5" customHeight="1">
      <c r="A126" s="42" t="s">
        <v>112</v>
      </c>
      <c r="B126" s="35" t="s">
        <v>70</v>
      </c>
      <c r="C126" s="4"/>
      <c r="D126" s="47"/>
      <c r="E126" s="38">
        <v>38</v>
      </c>
      <c r="F126" s="4"/>
      <c r="G126" s="4"/>
    </row>
    <row r="127" spans="1:7" ht="25.5" hidden="1">
      <c r="A127" s="22" t="s">
        <v>22</v>
      </c>
      <c r="B127" s="48" t="s">
        <v>70</v>
      </c>
      <c r="C127" s="39">
        <f>C121+C122+C124</f>
        <v>5</v>
      </c>
      <c r="D127" s="63">
        <f>D121+D122+D124</f>
        <v>903</v>
      </c>
      <c r="E127" s="39">
        <f>SUM(E120:E126)</f>
        <v>988</v>
      </c>
      <c r="F127" s="39">
        <f>F121+F122+F124</f>
        <v>0</v>
      </c>
      <c r="G127" s="39">
        <f>G121+G122+G124</f>
        <v>0</v>
      </c>
    </row>
    <row r="129" spans="1:7" ht="12.75">
      <c r="A129" s="27" t="s">
        <v>101</v>
      </c>
      <c r="B129" s="28"/>
      <c r="C129" s="29"/>
      <c r="D129" s="61"/>
      <c r="E129" s="28"/>
      <c r="F129" s="28"/>
      <c r="G129" s="28"/>
    </row>
    <row r="130" spans="1:7" ht="13.5" customHeight="1">
      <c r="A130" s="30" t="s">
        <v>51</v>
      </c>
      <c r="B130" s="28"/>
      <c r="C130" s="29"/>
      <c r="D130" s="61"/>
      <c r="E130" s="28"/>
      <c r="F130" s="28"/>
      <c r="G130" s="28"/>
    </row>
    <row r="131" spans="1:7" ht="30.75" customHeight="1">
      <c r="A131" s="31" t="s">
        <v>52</v>
      </c>
      <c r="B131" s="86" t="s">
        <v>19</v>
      </c>
      <c r="C131" s="86"/>
      <c r="D131" s="86"/>
      <c r="E131" s="86"/>
      <c r="F131" s="86"/>
      <c r="G131" s="86"/>
    </row>
    <row r="132" spans="1:7" ht="17.25" customHeight="1">
      <c r="A132" s="31" t="s">
        <v>53</v>
      </c>
      <c r="B132" s="26" t="s">
        <v>3</v>
      </c>
      <c r="C132" s="32"/>
      <c r="D132" s="62"/>
      <c r="E132" s="33"/>
      <c r="F132" s="33"/>
      <c r="G132" s="33"/>
    </row>
    <row r="133" spans="1:7" ht="81" customHeight="1">
      <c r="A133" s="34" t="s">
        <v>54</v>
      </c>
      <c r="B133" s="94" t="s">
        <v>102</v>
      </c>
      <c r="C133" s="94"/>
      <c r="D133" s="94"/>
      <c r="E133" s="94"/>
      <c r="F133" s="94"/>
      <c r="G133" s="94"/>
    </row>
    <row r="134" spans="1:7" ht="12.75">
      <c r="A134" s="7"/>
      <c r="B134" s="28"/>
      <c r="C134" s="29"/>
      <c r="D134" s="61"/>
      <c r="E134" s="28"/>
      <c r="F134" s="28"/>
      <c r="G134" s="28"/>
    </row>
    <row r="135" spans="1:7" ht="25.5" customHeight="1">
      <c r="A135" s="88" t="s">
        <v>7</v>
      </c>
      <c r="B135" s="88" t="s">
        <v>6</v>
      </c>
      <c r="C135" s="3" t="s">
        <v>16</v>
      </c>
      <c r="D135" s="59" t="s">
        <v>17</v>
      </c>
      <c r="E135" s="83" t="s">
        <v>0</v>
      </c>
      <c r="F135" s="84"/>
      <c r="G135" s="85"/>
    </row>
    <row r="136" spans="1:7" ht="25.5" customHeight="1" hidden="1">
      <c r="A136" s="89"/>
      <c r="B136" s="89"/>
      <c r="C136" s="4" t="s">
        <v>46</v>
      </c>
      <c r="D136" s="47" t="s">
        <v>49</v>
      </c>
      <c r="E136" s="4" t="s">
        <v>60</v>
      </c>
      <c r="F136" s="4" t="s">
        <v>69</v>
      </c>
      <c r="G136" s="4" t="s">
        <v>89</v>
      </c>
    </row>
    <row r="137" spans="1:7" ht="38.25">
      <c r="A137" s="19" t="s">
        <v>56</v>
      </c>
      <c r="B137" s="3"/>
      <c r="C137" s="4"/>
      <c r="D137" s="47"/>
      <c r="E137" s="4"/>
      <c r="F137" s="4"/>
      <c r="G137" s="4"/>
    </row>
    <row r="138" spans="1:7" ht="51">
      <c r="A138" s="19" t="s">
        <v>91</v>
      </c>
      <c r="B138" s="35" t="s">
        <v>111</v>
      </c>
      <c r="C138" s="4"/>
      <c r="D138" s="47">
        <v>1809</v>
      </c>
      <c r="E138" s="4"/>
      <c r="F138" s="4"/>
      <c r="G138" s="4"/>
    </row>
    <row r="139" spans="1:7" ht="80.25" customHeight="1">
      <c r="A139" s="19" t="s">
        <v>99</v>
      </c>
      <c r="B139" s="35" t="s">
        <v>111</v>
      </c>
      <c r="C139" s="4"/>
      <c r="D139" s="47">
        <f>7657.1-138</f>
        <v>7519.1</v>
      </c>
      <c r="E139" s="4"/>
      <c r="F139" s="4"/>
      <c r="G139" s="4"/>
    </row>
    <row r="140" spans="1:7" ht="50.25" customHeight="1">
      <c r="A140" s="19" t="s">
        <v>103</v>
      </c>
      <c r="B140" s="35" t="s">
        <v>111</v>
      </c>
      <c r="C140" s="4"/>
      <c r="D140" s="47">
        <v>1484.8</v>
      </c>
      <c r="E140" s="4"/>
      <c r="F140" s="4"/>
      <c r="G140" s="4"/>
    </row>
    <row r="141" spans="1:7" ht="33.75" customHeight="1">
      <c r="A141" s="13" t="s">
        <v>65</v>
      </c>
      <c r="B141" s="35" t="s">
        <v>111</v>
      </c>
      <c r="C141" s="21">
        <f>C138+C140</f>
        <v>0</v>
      </c>
      <c r="D141" s="65">
        <f>D138+D140+D139</f>
        <v>10812.900000000001</v>
      </c>
      <c r="E141" s="12">
        <f>SUM(E138:E140)</f>
        <v>0</v>
      </c>
      <c r="F141" s="21">
        <f>F138+F140</f>
        <v>0</v>
      </c>
      <c r="G141" s="21">
        <f>G138+G140</f>
        <v>0</v>
      </c>
    </row>
    <row r="142" spans="1:7" ht="72" customHeight="1">
      <c r="A142" s="16" t="s">
        <v>44</v>
      </c>
      <c r="B142" s="82" t="s">
        <v>104</v>
      </c>
      <c r="C142" s="82"/>
      <c r="D142" s="82"/>
      <c r="E142" s="82"/>
      <c r="F142" s="82"/>
      <c r="G142" s="82"/>
    </row>
    <row r="143" spans="1:7" ht="36" customHeight="1">
      <c r="A143" s="90" t="s">
        <v>55</v>
      </c>
      <c r="B143" s="88" t="s">
        <v>6</v>
      </c>
      <c r="C143" s="3" t="s">
        <v>16</v>
      </c>
      <c r="D143" s="59" t="s">
        <v>17</v>
      </c>
      <c r="E143" s="83" t="s">
        <v>0</v>
      </c>
      <c r="F143" s="84"/>
      <c r="G143" s="85"/>
    </row>
    <row r="144" spans="1:7" ht="21" customHeight="1">
      <c r="A144" s="91"/>
      <c r="B144" s="89"/>
      <c r="C144" s="4" t="s">
        <v>46</v>
      </c>
      <c r="D144" s="47" t="s">
        <v>49</v>
      </c>
      <c r="E144" s="4" t="s">
        <v>60</v>
      </c>
      <c r="F144" s="4" t="s">
        <v>69</v>
      </c>
      <c r="G144" s="4" t="s">
        <v>89</v>
      </c>
    </row>
    <row r="145" spans="1:7" ht="12.75" customHeight="1">
      <c r="A145" s="20"/>
      <c r="B145" s="35"/>
      <c r="C145" s="4"/>
      <c r="D145" s="47"/>
      <c r="E145" s="4"/>
      <c r="F145" s="4"/>
      <c r="G145" s="4"/>
    </row>
    <row r="146" spans="1:7" ht="73.5" customHeight="1">
      <c r="A146" s="20" t="s">
        <v>94</v>
      </c>
      <c r="B146" s="3" t="s">
        <v>15</v>
      </c>
      <c r="C146" s="4"/>
      <c r="D146" s="47">
        <v>62</v>
      </c>
      <c r="E146" s="4"/>
      <c r="F146" s="4"/>
      <c r="G146" s="4"/>
    </row>
    <row r="147" spans="1:7" ht="72.75" customHeight="1">
      <c r="A147" s="19" t="s">
        <v>96</v>
      </c>
      <c r="B147" s="3" t="s">
        <v>15</v>
      </c>
      <c r="C147" s="4"/>
      <c r="D147" s="47">
        <f>1050-19</f>
        <v>1031</v>
      </c>
      <c r="E147" s="4"/>
      <c r="F147" s="4"/>
      <c r="G147" s="4"/>
    </row>
    <row r="148" spans="1:7" s="51" customFormat="1" ht="57.75" customHeight="1">
      <c r="A148" s="19" t="s">
        <v>105</v>
      </c>
      <c r="B148" s="3" t="s">
        <v>15</v>
      </c>
      <c r="C148" s="4"/>
      <c r="D148" s="47">
        <v>33</v>
      </c>
      <c r="E148" s="4"/>
      <c r="F148" s="37"/>
      <c r="G148" s="37"/>
    </row>
    <row r="149" spans="1:7" ht="25.5">
      <c r="A149" s="22" t="s">
        <v>132</v>
      </c>
      <c r="B149" s="48" t="s">
        <v>15</v>
      </c>
      <c r="C149" s="50">
        <f>C146+C148</f>
        <v>0</v>
      </c>
      <c r="D149" s="66">
        <f>D146+D148+D147</f>
        <v>1126</v>
      </c>
      <c r="E149" s="50">
        <f>SUM(E146:E148)</f>
        <v>0</v>
      </c>
      <c r="F149" s="50">
        <f>F146+F148</f>
        <v>0</v>
      </c>
      <c r="G149" s="50">
        <f>G146+G148</f>
        <v>0</v>
      </c>
    </row>
  </sheetData>
  <sheetProtection/>
  <mergeCells count="53">
    <mergeCell ref="D1:G1"/>
    <mergeCell ref="A28:C28"/>
    <mergeCell ref="A10:G10"/>
    <mergeCell ref="A11:G11"/>
    <mergeCell ref="A12:G12"/>
    <mergeCell ref="A15:G15"/>
    <mergeCell ref="A18:G18"/>
    <mergeCell ref="F9:G9"/>
    <mergeCell ref="B13:E13"/>
    <mergeCell ref="E6:G6"/>
    <mergeCell ref="A16:G16"/>
    <mergeCell ref="B26:G26"/>
    <mergeCell ref="D21:G21"/>
    <mergeCell ref="B25:G25"/>
    <mergeCell ref="B29:G29"/>
    <mergeCell ref="A27:C27"/>
    <mergeCell ref="A33:A34"/>
    <mergeCell ref="B33:B34"/>
    <mergeCell ref="E33:G33"/>
    <mergeCell ref="A31:G31"/>
    <mergeCell ref="B105:G105"/>
    <mergeCell ref="A107:A108"/>
    <mergeCell ref="B107:B108"/>
    <mergeCell ref="E107:G107"/>
    <mergeCell ref="A118:A119"/>
    <mergeCell ref="E118:G118"/>
    <mergeCell ref="B117:G117"/>
    <mergeCell ref="E75:G75"/>
    <mergeCell ref="B131:G131"/>
    <mergeCell ref="B133:G133"/>
    <mergeCell ref="A135:A136"/>
    <mergeCell ref="B135:B136"/>
    <mergeCell ref="A46:A47"/>
    <mergeCell ref="B46:B47"/>
    <mergeCell ref="E46:G46"/>
    <mergeCell ref="A73:G73"/>
    <mergeCell ref="B103:G103"/>
    <mergeCell ref="B142:G142"/>
    <mergeCell ref="E135:G135"/>
    <mergeCell ref="B42:G42"/>
    <mergeCell ref="B44:G44"/>
    <mergeCell ref="B118:B119"/>
    <mergeCell ref="A143:A144"/>
    <mergeCell ref="B143:B144"/>
    <mergeCell ref="E143:G143"/>
    <mergeCell ref="A75:A76"/>
    <mergeCell ref="B75:B76"/>
    <mergeCell ref="E2:G2"/>
    <mergeCell ref="E3:G3"/>
    <mergeCell ref="E4:G4"/>
    <mergeCell ref="E7:G7"/>
    <mergeCell ref="E5:G5"/>
    <mergeCell ref="D8:G8"/>
  </mergeCells>
  <printOptions/>
  <pageMargins left="0.5905511811023623" right="0.2755905511811024" top="0.6692913385826772" bottom="0.7480314960629921" header="0.31496062992125984" footer="0.31496062992125984"/>
  <pageSetup fitToHeight="6" fitToWidth="1" horizontalDpi="600" verticalDpi="600" orientation="portrait" paperSize="9" scale="75" r:id="rId1"/>
  <rowBreaks count="2" manualBreakCount="2">
    <brk id="28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2023-01-23T08:22:33Z</cp:lastPrinted>
  <dcterms:created xsi:type="dcterms:W3CDTF">2009-01-27T06:24:31Z</dcterms:created>
  <dcterms:modified xsi:type="dcterms:W3CDTF">2023-02-07T09:40:27Z</dcterms:modified>
  <cp:category/>
  <cp:version/>
  <cp:contentType/>
  <cp:contentStatus/>
</cp:coreProperties>
</file>