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6" windowHeight="10932"/>
  </bookViews>
  <sheets>
    <sheet name="отчет 8" sheetId="2" r:id="rId1"/>
    <sheet name="Лист1" sheetId="3" r:id="rId2"/>
  </sheets>
  <definedNames>
    <definedName name="_xlnm.Print_Area" localSheetId="0">'отчет 8'!$A$1:$AA$73</definedName>
  </definedNames>
  <calcPr calcId="125725"/>
</workbook>
</file>

<file path=xl/calcChain.xml><?xml version="1.0" encoding="utf-8"?>
<calcChain xmlns="http://schemas.openxmlformats.org/spreadsheetml/2006/main">
  <c r="S60" i="2"/>
  <c r="T60"/>
  <c r="R60"/>
  <c r="F60"/>
  <c r="G60"/>
  <c r="H60"/>
  <c r="J60"/>
  <c r="E60"/>
  <c r="P61"/>
  <c r="O61"/>
  <c r="U61" s="1"/>
  <c r="L61"/>
  <c r="N61" s="1"/>
  <c r="K61"/>
  <c r="I61"/>
  <c r="R20"/>
  <c r="S20"/>
  <c r="I59"/>
  <c r="M30"/>
  <c r="K30"/>
  <c r="F31"/>
  <c r="G31"/>
  <c r="H31"/>
  <c r="J31"/>
  <c r="Q31"/>
  <c r="R31"/>
  <c r="S31"/>
  <c r="T31"/>
  <c r="V31"/>
  <c r="W31"/>
  <c r="X31"/>
  <c r="Y31"/>
  <c r="E31"/>
  <c r="P34"/>
  <c r="O34"/>
  <c r="L34"/>
  <c r="N34" s="1"/>
  <c r="K34"/>
  <c r="I34"/>
  <c r="Q20"/>
  <c r="T20"/>
  <c r="V20"/>
  <c r="W20"/>
  <c r="X20"/>
  <c r="Y20"/>
  <c r="F20"/>
  <c r="G20"/>
  <c r="H20"/>
  <c r="J20"/>
  <c r="E20"/>
  <c r="P21"/>
  <c r="O21"/>
  <c r="L21"/>
  <c r="N21" s="1"/>
  <c r="K21"/>
  <c r="I21"/>
  <c r="Y60"/>
  <c r="X60"/>
  <c r="W60"/>
  <c r="V60"/>
  <c r="Q60"/>
  <c r="P64"/>
  <c r="O64"/>
  <c r="L64"/>
  <c r="M64" s="1"/>
  <c r="K64"/>
  <c r="I64"/>
  <c r="W36"/>
  <c r="X36"/>
  <c r="Y36"/>
  <c r="V36"/>
  <c r="T36"/>
  <c r="S36"/>
  <c r="R36"/>
  <c r="Q36"/>
  <c r="J36"/>
  <c r="F36"/>
  <c r="G36"/>
  <c r="H36"/>
  <c r="E36"/>
  <c r="L39"/>
  <c r="P38"/>
  <c r="O38"/>
  <c r="L38"/>
  <c r="M38" s="1"/>
  <c r="K38"/>
  <c r="I38"/>
  <c r="I50"/>
  <c r="L63"/>
  <c r="L62"/>
  <c r="L60" s="1"/>
  <c r="L59"/>
  <c r="L58"/>
  <c r="L57"/>
  <c r="L56"/>
  <c r="I56"/>
  <c r="Q44"/>
  <c r="R44"/>
  <c r="S44"/>
  <c r="T44"/>
  <c r="V44"/>
  <c r="W44"/>
  <c r="X44"/>
  <c r="Y44"/>
  <c r="J44"/>
  <c r="F44"/>
  <c r="G44"/>
  <c r="H44"/>
  <c r="E44"/>
  <c r="P46"/>
  <c r="O46"/>
  <c r="L46"/>
  <c r="M46" s="1"/>
  <c r="K46"/>
  <c r="I46"/>
  <c r="L51"/>
  <c r="L50"/>
  <c r="L49"/>
  <c r="L47"/>
  <c r="L45"/>
  <c r="L44" s="1"/>
  <c r="M44" s="1"/>
  <c r="L43"/>
  <c r="L41"/>
  <c r="L37"/>
  <c r="L35"/>
  <c r="L33"/>
  <c r="M33" s="1"/>
  <c r="L32"/>
  <c r="N32" s="1"/>
  <c r="L29"/>
  <c r="L28"/>
  <c r="L26"/>
  <c r="L24"/>
  <c r="L22"/>
  <c r="L20" s="1"/>
  <c r="N28"/>
  <c r="O57"/>
  <c r="P49"/>
  <c r="H23"/>
  <c r="P37"/>
  <c r="P47"/>
  <c r="P45"/>
  <c r="F55"/>
  <c r="G55"/>
  <c r="H55"/>
  <c r="J55"/>
  <c r="Q55"/>
  <c r="R55"/>
  <c r="S55"/>
  <c r="T55"/>
  <c r="V55"/>
  <c r="W55"/>
  <c r="X55"/>
  <c r="Y55"/>
  <c r="E55"/>
  <c r="F48"/>
  <c r="G48"/>
  <c r="H48"/>
  <c r="J48"/>
  <c r="Q48"/>
  <c r="R48"/>
  <c r="S48"/>
  <c r="T48"/>
  <c r="V48"/>
  <c r="W48"/>
  <c r="X48"/>
  <c r="Y48"/>
  <c r="E48"/>
  <c r="P50"/>
  <c r="O50"/>
  <c r="N50"/>
  <c r="K50"/>
  <c r="I43"/>
  <c r="K35"/>
  <c r="K32"/>
  <c r="P33"/>
  <c r="O33"/>
  <c r="K33"/>
  <c r="I33"/>
  <c r="P32"/>
  <c r="O32"/>
  <c r="I32"/>
  <c r="N29"/>
  <c r="S27"/>
  <c r="I41"/>
  <c r="I24"/>
  <c r="P29"/>
  <c r="O29"/>
  <c r="K29"/>
  <c r="I29"/>
  <c r="P28"/>
  <c r="O28"/>
  <c r="K28"/>
  <c r="I28"/>
  <c r="Y27"/>
  <c r="X27"/>
  <c r="W27"/>
  <c r="V27"/>
  <c r="T27"/>
  <c r="R27"/>
  <c r="Q27"/>
  <c r="J27"/>
  <c r="H27"/>
  <c r="G27"/>
  <c r="F27"/>
  <c r="E27"/>
  <c r="G42"/>
  <c r="F42"/>
  <c r="E42"/>
  <c r="P51" i="3"/>
  <c r="O51"/>
  <c r="L51"/>
  <c r="N51" s="1"/>
  <c r="K51"/>
  <c r="I51"/>
  <c r="P50"/>
  <c r="O50"/>
  <c r="U50" s="1"/>
  <c r="L50"/>
  <c r="N50" s="1"/>
  <c r="K50"/>
  <c r="I50"/>
  <c r="Y49"/>
  <c r="X49"/>
  <c r="W49"/>
  <c r="V49"/>
  <c r="T49"/>
  <c r="S49"/>
  <c r="R49"/>
  <c r="Q49"/>
  <c r="P49" s="1"/>
  <c r="L49"/>
  <c r="N49" s="1"/>
  <c r="J49"/>
  <c r="H49"/>
  <c r="G49"/>
  <c r="F49"/>
  <c r="E49"/>
  <c r="P48"/>
  <c r="O48"/>
  <c r="M48"/>
  <c r="L48"/>
  <c r="N48" s="1"/>
  <c r="K48"/>
  <c r="I48"/>
  <c r="P47"/>
  <c r="O47"/>
  <c r="M47"/>
  <c r="L47"/>
  <c r="N47" s="1"/>
  <c r="K47"/>
  <c r="I47"/>
  <c r="P46"/>
  <c r="O46"/>
  <c r="M46"/>
  <c r="L46"/>
  <c r="N46" s="1"/>
  <c r="K46"/>
  <c r="I46"/>
  <c r="P45"/>
  <c r="O45"/>
  <c r="U45" s="1"/>
  <c r="L45"/>
  <c r="N45" s="1"/>
  <c r="K45"/>
  <c r="I45"/>
  <c r="P44"/>
  <c r="O44"/>
  <c r="U44" s="1"/>
  <c r="L44"/>
  <c r="N44" s="1"/>
  <c r="K44"/>
  <c r="I44"/>
  <c r="Y43"/>
  <c r="X43"/>
  <c r="W43"/>
  <c r="V43"/>
  <c r="T43"/>
  <c r="T42" s="1"/>
  <c r="S43"/>
  <c r="R43"/>
  <c r="R42" s="1"/>
  <c r="Q43"/>
  <c r="P43" s="1"/>
  <c r="P42" s="1"/>
  <c r="L43"/>
  <c r="N43" s="1"/>
  <c r="J43"/>
  <c r="H43"/>
  <c r="G43"/>
  <c r="F43"/>
  <c r="F42" s="1"/>
  <c r="E43"/>
  <c r="Y42"/>
  <c r="W42"/>
  <c r="S42"/>
  <c r="Q42"/>
  <c r="G42"/>
  <c r="E42"/>
  <c r="P41"/>
  <c r="O41"/>
  <c r="L41"/>
  <c r="N41" s="1"/>
  <c r="K41"/>
  <c r="I41"/>
  <c r="P40"/>
  <c r="O40"/>
  <c r="U40" s="1"/>
  <c r="L40"/>
  <c r="N40" s="1"/>
  <c r="K40"/>
  <c r="I40"/>
  <c r="Y39"/>
  <c r="X39"/>
  <c r="W39"/>
  <c r="V39"/>
  <c r="T39"/>
  <c r="S39"/>
  <c r="R39"/>
  <c r="Q39"/>
  <c r="P39"/>
  <c r="L39"/>
  <c r="J39"/>
  <c r="H39"/>
  <c r="G39"/>
  <c r="F39"/>
  <c r="E39"/>
  <c r="P38"/>
  <c r="O38"/>
  <c r="U38" s="1"/>
  <c r="L38"/>
  <c r="N38" s="1"/>
  <c r="K38"/>
  <c r="I38"/>
  <c r="P37"/>
  <c r="O37"/>
  <c r="U37" s="1"/>
  <c r="L37"/>
  <c r="N37" s="1"/>
  <c r="K37"/>
  <c r="I37"/>
  <c r="Y36"/>
  <c r="X36"/>
  <c r="W36"/>
  <c r="V36"/>
  <c r="T36"/>
  <c r="S36"/>
  <c r="R36"/>
  <c r="Q36"/>
  <c r="P36" s="1"/>
  <c r="J36"/>
  <c r="H36"/>
  <c r="I36" s="1"/>
  <c r="G36"/>
  <c r="F36"/>
  <c r="E36"/>
  <c r="P35"/>
  <c r="O35"/>
  <c r="L35"/>
  <c r="N35" s="1"/>
  <c r="K35"/>
  <c r="I35"/>
  <c r="Y34"/>
  <c r="X34"/>
  <c r="W34"/>
  <c r="V34"/>
  <c r="T34"/>
  <c r="S34"/>
  <c r="R34"/>
  <c r="Q34"/>
  <c r="P34" s="1"/>
  <c r="L34"/>
  <c r="N34" s="1"/>
  <c r="J34"/>
  <c r="H34"/>
  <c r="G34"/>
  <c r="F34"/>
  <c r="E34"/>
  <c r="P33"/>
  <c r="O33"/>
  <c r="M33"/>
  <c r="L33"/>
  <c r="N33" s="1"/>
  <c r="K33"/>
  <c r="I33"/>
  <c r="U32"/>
  <c r="O32"/>
  <c r="L32"/>
  <c r="N32" s="1"/>
  <c r="K32"/>
  <c r="I32"/>
  <c r="Y31"/>
  <c r="X31"/>
  <c r="W31"/>
  <c r="V31"/>
  <c r="T31"/>
  <c r="S31"/>
  <c r="R31"/>
  <c r="Q31"/>
  <c r="P31"/>
  <c r="L31"/>
  <c r="N31" s="1"/>
  <c r="J31"/>
  <c r="H31"/>
  <c r="G31"/>
  <c r="F31"/>
  <c r="E31"/>
  <c r="P30"/>
  <c r="O30"/>
  <c r="M30"/>
  <c r="L30"/>
  <c r="N30" s="1"/>
  <c r="K30"/>
  <c r="I30"/>
  <c r="Y29"/>
  <c r="X29"/>
  <c r="W29"/>
  <c r="V29"/>
  <c r="T29"/>
  <c r="S29"/>
  <c r="R29"/>
  <c r="Q29"/>
  <c r="L29"/>
  <c r="J29"/>
  <c r="I29"/>
  <c r="H29"/>
  <c r="G29"/>
  <c r="O29" s="1"/>
  <c r="F29"/>
  <c r="E29"/>
  <c r="M29" s="1"/>
  <c r="P28"/>
  <c r="O28"/>
  <c r="U28" s="1"/>
  <c r="L28"/>
  <c r="N28" s="1"/>
  <c r="K28"/>
  <c r="I28"/>
  <c r="Y27"/>
  <c r="X27"/>
  <c r="W27"/>
  <c r="V27"/>
  <c r="T27"/>
  <c r="S27"/>
  <c r="R27"/>
  <c r="Q27"/>
  <c r="P27"/>
  <c r="L27"/>
  <c r="J27"/>
  <c r="H27"/>
  <c r="G27"/>
  <c r="F27"/>
  <c r="E27"/>
  <c r="P26"/>
  <c r="O26"/>
  <c r="U26" s="1"/>
  <c r="U25" s="1"/>
  <c r="L26"/>
  <c r="N26" s="1"/>
  <c r="N25" s="1"/>
  <c r="K26"/>
  <c r="I26"/>
  <c r="Y25"/>
  <c r="X25"/>
  <c r="W25"/>
  <c r="V25"/>
  <c r="T25"/>
  <c r="S25"/>
  <c r="R25"/>
  <c r="Q25"/>
  <c r="P25"/>
  <c r="O25"/>
  <c r="L25"/>
  <c r="J25"/>
  <c r="I25"/>
  <c r="H25"/>
  <c r="G25"/>
  <c r="K25" s="1"/>
  <c r="F25"/>
  <c r="E25"/>
  <c r="P24"/>
  <c r="O24"/>
  <c r="U24" s="1"/>
  <c r="L24"/>
  <c r="N24" s="1"/>
  <c r="K24"/>
  <c r="I24"/>
  <c r="Y23"/>
  <c r="X23"/>
  <c r="W23"/>
  <c r="V23"/>
  <c r="T23"/>
  <c r="S23"/>
  <c r="R23"/>
  <c r="Q23"/>
  <c r="P23"/>
  <c r="L23"/>
  <c r="J23"/>
  <c r="H23"/>
  <c r="G23"/>
  <c r="F23"/>
  <c r="E23"/>
  <c r="P22"/>
  <c r="O22"/>
  <c r="U22" s="1"/>
  <c r="L22"/>
  <c r="N22" s="1"/>
  <c r="K22"/>
  <c r="I22"/>
  <c r="P21"/>
  <c r="O21"/>
  <c r="U21" s="1"/>
  <c r="L21"/>
  <c r="N21" s="1"/>
  <c r="K21"/>
  <c r="I21"/>
  <c r="P20"/>
  <c r="O20"/>
  <c r="U20" s="1"/>
  <c r="U19" s="1"/>
  <c r="L20"/>
  <c r="N20" s="1"/>
  <c r="N19" s="1"/>
  <c r="K20"/>
  <c r="I20"/>
  <c r="Y19"/>
  <c r="X19"/>
  <c r="W19"/>
  <c r="V19"/>
  <c r="T19"/>
  <c r="S19"/>
  <c r="S15" s="1"/>
  <c r="S14" s="1"/>
  <c r="R19"/>
  <c r="Q19"/>
  <c r="P19" s="1"/>
  <c r="L19"/>
  <c r="J19"/>
  <c r="I19"/>
  <c r="H19"/>
  <c r="G19"/>
  <c r="F19"/>
  <c r="E19"/>
  <c r="M19" s="1"/>
  <c r="P18"/>
  <c r="O18"/>
  <c r="U18" s="1"/>
  <c r="L18"/>
  <c r="N18" s="1"/>
  <c r="K18"/>
  <c r="I18"/>
  <c r="P17"/>
  <c r="O17"/>
  <c r="K17"/>
  <c r="F17"/>
  <c r="I17" s="1"/>
  <c r="E17"/>
  <c r="L17" s="1"/>
  <c r="Y16"/>
  <c r="X16"/>
  <c r="W16"/>
  <c r="W15" s="1"/>
  <c r="W14" s="1"/>
  <c r="V16"/>
  <c r="T16"/>
  <c r="S16"/>
  <c r="R16"/>
  <c r="P16" s="1"/>
  <c r="Q16"/>
  <c r="J16"/>
  <c r="H16"/>
  <c r="G16"/>
  <c r="Y15"/>
  <c r="Y14" s="1"/>
  <c r="T15"/>
  <c r="J15"/>
  <c r="H15"/>
  <c r="M61" i="2" l="1"/>
  <c r="L36"/>
  <c r="L31"/>
  <c r="M31" s="1"/>
  <c r="M21"/>
  <c r="U34"/>
  <c r="U21"/>
  <c r="K31"/>
  <c r="M34"/>
  <c r="U38"/>
  <c r="O36"/>
  <c r="U64"/>
  <c r="N64"/>
  <c r="N38"/>
  <c r="P44"/>
  <c r="U46"/>
  <c r="N46"/>
  <c r="N33"/>
  <c r="K48"/>
  <c r="O16" i="3"/>
  <c r="U16" s="1"/>
  <c r="G15"/>
  <c r="G14" s="1"/>
  <c r="O23"/>
  <c r="U23" s="1"/>
  <c r="O27"/>
  <c r="U27" s="1"/>
  <c r="N29"/>
  <c r="I31"/>
  <c r="I34"/>
  <c r="O39"/>
  <c r="U39" s="1"/>
  <c r="I43"/>
  <c r="U46"/>
  <c r="U47"/>
  <c r="U48"/>
  <c r="O49"/>
  <c r="U49" s="1"/>
  <c r="U42" s="1"/>
  <c r="L55" i="2"/>
  <c r="R15" i="3"/>
  <c r="F16"/>
  <c r="F15" s="1"/>
  <c r="F14" s="1"/>
  <c r="V15"/>
  <c r="X15"/>
  <c r="U17"/>
  <c r="O19"/>
  <c r="M20"/>
  <c r="M21"/>
  <c r="M22"/>
  <c r="I23"/>
  <c r="M23"/>
  <c r="M26"/>
  <c r="M25" s="1"/>
  <c r="I27"/>
  <c r="N27"/>
  <c r="P29"/>
  <c r="P15" s="1"/>
  <c r="U30"/>
  <c r="O31"/>
  <c r="U33"/>
  <c r="U31" s="1"/>
  <c r="O34"/>
  <c r="U34" s="1"/>
  <c r="U35"/>
  <c r="O36"/>
  <c r="U36" s="1"/>
  <c r="L36"/>
  <c r="N36" s="1"/>
  <c r="M37"/>
  <c r="M38"/>
  <c r="I39"/>
  <c r="N39"/>
  <c r="U41"/>
  <c r="O43"/>
  <c r="R14"/>
  <c r="T14"/>
  <c r="M44"/>
  <c r="M45"/>
  <c r="I49"/>
  <c r="V42"/>
  <c r="X42"/>
  <c r="U51"/>
  <c r="M32" i="2"/>
  <c r="L48"/>
  <c r="U50"/>
  <c r="M50"/>
  <c r="U33"/>
  <c r="U32"/>
  <c r="O27"/>
  <c r="I27"/>
  <c r="L27"/>
  <c r="N27"/>
  <c r="M27"/>
  <c r="M28"/>
  <c r="M29"/>
  <c r="K27"/>
  <c r="P27"/>
  <c r="U28"/>
  <c r="U29"/>
  <c r="M17" i="3"/>
  <c r="N17"/>
  <c r="L16"/>
  <c r="U29"/>
  <c r="I42"/>
  <c r="N42"/>
  <c r="K19"/>
  <c r="N23"/>
  <c r="K15"/>
  <c r="Q15"/>
  <c r="Q14" s="1"/>
  <c r="P14" s="1"/>
  <c r="E16"/>
  <c r="E15" s="1"/>
  <c r="E14" s="1"/>
  <c r="K16"/>
  <c r="M18"/>
  <c r="K23"/>
  <c r="M24"/>
  <c r="K27"/>
  <c r="M27"/>
  <c r="M28"/>
  <c r="K31"/>
  <c r="M31"/>
  <c r="M32"/>
  <c r="K34"/>
  <c r="M34"/>
  <c r="M35"/>
  <c r="K39"/>
  <c r="M39"/>
  <c r="M40"/>
  <c r="M41"/>
  <c r="H42"/>
  <c r="H14" s="1"/>
  <c r="J42"/>
  <c r="L42"/>
  <c r="M42" s="1"/>
  <c r="K43"/>
  <c r="M43"/>
  <c r="K49"/>
  <c r="M49"/>
  <c r="M50"/>
  <c r="M51"/>
  <c r="K29"/>
  <c r="K36"/>
  <c r="P57" i="2"/>
  <c r="U57" s="1"/>
  <c r="N57"/>
  <c r="M57"/>
  <c r="K57"/>
  <c r="I57"/>
  <c r="O22"/>
  <c r="O20" s="1"/>
  <c r="P22"/>
  <c r="P20" s="1"/>
  <c r="P43"/>
  <c r="P24"/>
  <c r="N63"/>
  <c r="N59"/>
  <c r="N58"/>
  <c r="N56"/>
  <c r="N49"/>
  <c r="M47"/>
  <c r="M45"/>
  <c r="N41"/>
  <c r="M39"/>
  <c r="N37"/>
  <c r="O37"/>
  <c r="U37" s="1"/>
  <c r="K37"/>
  <c r="I37"/>
  <c r="N43"/>
  <c r="M26"/>
  <c r="N35"/>
  <c r="N31" s="1"/>
  <c r="L23"/>
  <c r="N22"/>
  <c r="N20" s="1"/>
  <c r="I51"/>
  <c r="P63"/>
  <c r="P51"/>
  <c r="O51"/>
  <c r="N51"/>
  <c r="K51"/>
  <c r="P48"/>
  <c r="O49"/>
  <c r="K49"/>
  <c r="I49"/>
  <c r="O47"/>
  <c r="K47"/>
  <c r="I47"/>
  <c r="O45"/>
  <c r="K45"/>
  <c r="I45"/>
  <c r="P41"/>
  <c r="O41"/>
  <c r="K41"/>
  <c r="Y40"/>
  <c r="X40"/>
  <c r="W40"/>
  <c r="V40"/>
  <c r="T40"/>
  <c r="S40"/>
  <c r="R40"/>
  <c r="Q40"/>
  <c r="J40"/>
  <c r="H40"/>
  <c r="G40"/>
  <c r="F40"/>
  <c r="E40"/>
  <c r="P39"/>
  <c r="P36" s="1"/>
  <c r="O39"/>
  <c r="K39"/>
  <c r="I39"/>
  <c r="O43"/>
  <c r="K43"/>
  <c r="Y42"/>
  <c r="X42"/>
  <c r="W42"/>
  <c r="V42"/>
  <c r="T42"/>
  <c r="S42"/>
  <c r="R42"/>
  <c r="Q42"/>
  <c r="J42"/>
  <c r="H42"/>
  <c r="P26"/>
  <c r="O26"/>
  <c r="K26"/>
  <c r="I26"/>
  <c r="Y25"/>
  <c r="X25"/>
  <c r="W25"/>
  <c r="V25"/>
  <c r="T25"/>
  <c r="S25"/>
  <c r="R25"/>
  <c r="Q25"/>
  <c r="J25"/>
  <c r="H25"/>
  <c r="G25"/>
  <c r="F25"/>
  <c r="E25"/>
  <c r="P35"/>
  <c r="P31" s="1"/>
  <c r="O35"/>
  <c r="O31" s="1"/>
  <c r="I35"/>
  <c r="I31" s="1"/>
  <c r="O24"/>
  <c r="M24"/>
  <c r="K24"/>
  <c r="Y23"/>
  <c r="X23"/>
  <c r="X19" s="1"/>
  <c r="W23"/>
  <c r="W19" s="1"/>
  <c r="V23"/>
  <c r="V19" s="1"/>
  <c r="T23"/>
  <c r="T19" s="1"/>
  <c r="S23"/>
  <c r="R23"/>
  <c r="Q23"/>
  <c r="J23"/>
  <c r="G23"/>
  <c r="F23"/>
  <c r="E23"/>
  <c r="K22"/>
  <c r="K20" s="1"/>
  <c r="I22"/>
  <c r="I20" s="1"/>
  <c r="O63"/>
  <c r="K63"/>
  <c r="I63"/>
  <c r="P62"/>
  <c r="O62"/>
  <c r="K62"/>
  <c r="I62"/>
  <c r="W54"/>
  <c r="P59"/>
  <c r="O59"/>
  <c r="K59"/>
  <c r="P58"/>
  <c r="O58"/>
  <c r="K58"/>
  <c r="I58"/>
  <c r="P56"/>
  <c r="O56"/>
  <c r="K56"/>
  <c r="I60" l="1"/>
  <c r="N36"/>
  <c r="U36"/>
  <c r="U22"/>
  <c r="U20" s="1"/>
  <c r="Y19"/>
  <c r="K44"/>
  <c r="R19"/>
  <c r="U45"/>
  <c r="O44"/>
  <c r="Q19"/>
  <c r="E19"/>
  <c r="F19"/>
  <c r="O48"/>
  <c r="S19"/>
  <c r="J19"/>
  <c r="G19"/>
  <c r="M36" i="3"/>
  <c r="I14"/>
  <c r="X14"/>
  <c r="I16"/>
  <c r="I15" s="1"/>
  <c r="O15"/>
  <c r="V14"/>
  <c r="K55" i="2"/>
  <c r="P55"/>
  <c r="N48"/>
  <c r="I48"/>
  <c r="N55"/>
  <c r="I55"/>
  <c r="O55"/>
  <c r="W18"/>
  <c r="Q54"/>
  <c r="V54"/>
  <c r="X54"/>
  <c r="T54"/>
  <c r="Y54"/>
  <c r="U27"/>
  <c r="E54"/>
  <c r="N60"/>
  <c r="O42" i="3"/>
  <c r="K42"/>
  <c r="J14"/>
  <c r="M16"/>
  <c r="N16"/>
  <c r="L15"/>
  <c r="H54" i="2"/>
  <c r="H19" s="1"/>
  <c r="S54"/>
  <c r="J54"/>
  <c r="R54"/>
  <c r="G54"/>
  <c r="N62"/>
  <c r="F54"/>
  <c r="K23"/>
  <c r="P40"/>
  <c r="M37"/>
  <c r="M23"/>
  <c r="P23"/>
  <c r="P25"/>
  <c r="L42"/>
  <c r="N42" s="1"/>
  <c r="M43"/>
  <c r="L40"/>
  <c r="N40" s="1"/>
  <c r="M41"/>
  <c r="U47"/>
  <c r="M22"/>
  <c r="M20" s="1"/>
  <c r="I40"/>
  <c r="I42"/>
  <c r="I25"/>
  <c r="L25"/>
  <c r="M35"/>
  <c r="I23"/>
  <c r="U43"/>
  <c r="M63"/>
  <c r="M51"/>
  <c r="I36"/>
  <c r="U26"/>
  <c r="P42"/>
  <c r="U51"/>
  <c r="O42"/>
  <c r="M49"/>
  <c r="O40"/>
  <c r="U35"/>
  <c r="U31" s="1"/>
  <c r="U49"/>
  <c r="I44"/>
  <c r="U41"/>
  <c r="U39"/>
  <c r="K36"/>
  <c r="O25"/>
  <c r="U24"/>
  <c r="O23"/>
  <c r="U63"/>
  <c r="N23"/>
  <c r="N24"/>
  <c r="N26"/>
  <c r="K42"/>
  <c r="N39"/>
  <c r="K40"/>
  <c r="N45"/>
  <c r="N44" s="1"/>
  <c r="N47"/>
  <c r="K25"/>
  <c r="U62"/>
  <c r="P60"/>
  <c r="K60"/>
  <c r="O60"/>
  <c r="M62"/>
  <c r="U56"/>
  <c r="U58"/>
  <c r="U59"/>
  <c r="M56"/>
  <c r="M58"/>
  <c r="M59"/>
  <c r="U44" l="1"/>
  <c r="U48"/>
  <c r="L19"/>
  <c r="N19" s="1"/>
  <c r="I19"/>
  <c r="M25"/>
  <c r="P19"/>
  <c r="U55"/>
  <c r="K54"/>
  <c r="M55"/>
  <c r="T18"/>
  <c r="M48"/>
  <c r="M60"/>
  <c r="U40"/>
  <c r="Q18"/>
  <c r="X18"/>
  <c r="Y18"/>
  <c r="N15" i="3"/>
  <c r="L14"/>
  <c r="M15"/>
  <c r="O14"/>
  <c r="K14"/>
  <c r="F18" i="2"/>
  <c r="O54"/>
  <c r="L54"/>
  <c r="M54" s="1"/>
  <c r="P54"/>
  <c r="I54"/>
  <c r="U23"/>
  <c r="N25"/>
  <c r="U25"/>
  <c r="V18"/>
  <c r="M36"/>
  <c r="M40"/>
  <c r="E18"/>
  <c r="U42"/>
  <c r="M42"/>
  <c r="H18"/>
  <c r="R18"/>
  <c r="J18"/>
  <c r="G18"/>
  <c r="N54"/>
  <c r="S18"/>
  <c r="K19"/>
  <c r="O19"/>
  <c r="U60"/>
  <c r="U19" l="1"/>
  <c r="U54"/>
  <c r="I18"/>
  <c r="M14" i="3"/>
  <c r="N14"/>
  <c r="M19" i="2"/>
  <c r="P18"/>
  <c r="O18"/>
  <c r="K18"/>
  <c r="L18"/>
  <c r="U18" l="1"/>
  <c r="N18"/>
  <c r="M18"/>
</calcChain>
</file>

<file path=xl/sharedStrings.xml><?xml version="1.0" encoding="utf-8"?>
<sst xmlns="http://schemas.openxmlformats.org/spreadsheetml/2006/main" count="459" uniqueCount="165">
  <si>
    <t>Периодичность</t>
  </si>
  <si>
    <t>месячный</t>
  </si>
  <si>
    <t>тыс.тенге</t>
  </si>
  <si>
    <t>Код</t>
  </si>
  <si>
    <t>АБП</t>
  </si>
  <si>
    <t>Программа</t>
  </si>
  <si>
    <t>Подпрограмма</t>
  </si>
  <si>
    <t>Наименование</t>
  </si>
  <si>
    <t>Сводный план финансирования на год</t>
  </si>
  <si>
    <t>Сводный план финансирования на отчетный период</t>
  </si>
  <si>
    <t>по обязательствам</t>
  </si>
  <si>
    <t>по платежам</t>
  </si>
  <si>
    <t>Принятые обязательства</t>
  </si>
  <si>
    <t>Сумма непринятых обязательств (гр.8-гр.6)</t>
  </si>
  <si>
    <t>Оплаченные обязательства</t>
  </si>
  <si>
    <t>Ожидаемое исполнение плана на год</t>
  </si>
  <si>
    <t>% ожидаемого исполнения (гр.12/гр.5*100)</t>
  </si>
  <si>
    <t>Ожидаемая сумма неисполнения на год (гр.12 - гр.5)</t>
  </si>
  <si>
    <t>Неисполнение плана по платежам (гр.10-гр.7)</t>
  </si>
  <si>
    <t>Экономия бюджетных средств за отчетный период - всего, (гр.17 + гр.18 + гр.19)</t>
  </si>
  <si>
    <t>в том числе</t>
  </si>
  <si>
    <t>экономия по результатам госзакупок</t>
  </si>
  <si>
    <t>экономия по ФОТ</t>
  </si>
  <si>
    <t>прочая экономия</t>
  </si>
  <si>
    <t>Нераспределенный остаток резерва Правительства/МИО</t>
  </si>
  <si>
    <t>Неосвоение за отчетный период, (гр.15 - гр.16 - гр.20)</t>
  </si>
  <si>
    <t>невыполненные договорные обязательства поставщиков товаров (работ, услуг)</t>
  </si>
  <si>
    <t>Примечание (обоснование АБП причин не освоения за отчетный период)</t>
  </si>
  <si>
    <t>Примечание (обоснование АБП причин несвоевременного принятия либо непринятия обязательств)</t>
  </si>
  <si>
    <t/>
  </si>
  <si>
    <t>001</t>
  </si>
  <si>
    <t>011</t>
  </si>
  <si>
    <t>За счет трансфертов из республиканского бюджета</t>
  </si>
  <si>
    <t>015</t>
  </si>
  <si>
    <t>За счет средств местного бюджета</t>
  </si>
  <si>
    <t>005</t>
  </si>
  <si>
    <t>006</t>
  </si>
  <si>
    <t>007</t>
  </si>
  <si>
    <t>451</t>
  </si>
  <si>
    <t>Отдел занятости и социальных программ района (города областного значения)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</si>
  <si>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</t>
  </si>
  <si>
    <t>002</t>
  </si>
  <si>
    <t>Программа занятости</t>
  </si>
  <si>
    <t>Общественные работы</t>
  </si>
  <si>
    <t>Государственная адресная социальная помощь</t>
  </si>
  <si>
    <t>Оказание жилищной помощи</t>
  </si>
  <si>
    <t>Социальная помощь отдельным категориям нуждающихся граждан по решениям местных представительных органов</t>
  </si>
  <si>
    <t>010</t>
  </si>
  <si>
    <t>Материальное обеспечение детей-инвалидов, воспитывающихся и обучающихся на дому</t>
  </si>
  <si>
    <t>Оплата услуг по зачислению, выплате и доставке пособий и других социальных выплат</t>
  </si>
  <si>
    <t>014</t>
  </si>
  <si>
    <t>Оказание социальной помощи нуждающимся гражданам на дому</t>
  </si>
  <si>
    <t>017</t>
  </si>
  <si>
    <t>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</t>
  </si>
  <si>
    <t>Реализация программы за счет средств местного бюджета</t>
  </si>
  <si>
    <t>050</t>
  </si>
  <si>
    <t xml:space="preserve"> </t>
  </si>
  <si>
    <t>% исполнения (гр.10/гр.7*100)</t>
  </si>
  <si>
    <t>102</t>
  </si>
  <si>
    <t>054</t>
  </si>
  <si>
    <t>Размещение государственного социального заказа</t>
  </si>
  <si>
    <t>Ответственный секретарь центрального исполнительного
органа (должностное лицо, на которого в установленном
порядке возложены полномочия ответственного
секретаря центрального исполнительного
органа)/руководитель государственного учреждения</t>
  </si>
  <si>
    <t>______________________________</t>
  </si>
  <si>
    <t>Кожагулов К.К.</t>
  </si>
  <si>
    <t xml:space="preserve">                                                                                  (подпись)</t>
  </si>
  <si>
    <t>несостоявшиеся конкурсы по гос.закупкам</t>
  </si>
  <si>
    <t>управление бюджетной программой АБП</t>
  </si>
  <si>
    <t>прочие причины</t>
  </si>
  <si>
    <t>000</t>
  </si>
  <si>
    <t>Индекс: форма:1-МАБП</t>
  </si>
  <si>
    <t>Отчет о реальтатах мониторинга реализации бюджетных программ (подпрограмм)</t>
  </si>
  <si>
    <t>Круг представляющих лиц: администратор бюджетных программ          451</t>
  </si>
  <si>
    <t>101</t>
  </si>
  <si>
    <t>Профессиональная подготовка и переподготовка</t>
  </si>
  <si>
    <t>Дополнительные меры по социальной защиты граждан (278)</t>
  </si>
  <si>
    <t>100</t>
  </si>
  <si>
    <t>023</t>
  </si>
  <si>
    <t>Обеспечение деятельности центров занятости</t>
  </si>
  <si>
    <t>0278</t>
  </si>
  <si>
    <t>ГКП "Центер занятости населения Бурабайского района</t>
  </si>
  <si>
    <t>ГУ "отдел занятости исоциальных программ Бурабайского района"</t>
  </si>
  <si>
    <t>Куда предоставляется : уполномонному органу по исполнению бюджета</t>
  </si>
  <si>
    <t>Срок предоставления : не позднее первых семи рабочих дней, следующего за отчетным месяцем</t>
  </si>
  <si>
    <r>
      <t xml:space="preserve">                      Руководитель финансовой службы                                                             _________________________________                    </t>
    </r>
    <r>
      <rPr>
        <b/>
        <u/>
        <sz val="12"/>
        <rFont val="Times New Roman"/>
        <family val="1"/>
        <charset val="204"/>
      </rPr>
      <t>Михайлова Е.Н.</t>
    </r>
  </si>
  <si>
    <t>51-экономия по ГЗ,</t>
  </si>
  <si>
    <t xml:space="preserve">Реализация Плана мероприятий по обеспечению прав и улучшению качества жизни инвалидов в Республике Казахстан </t>
  </si>
  <si>
    <t>0,06- ост.за счет округл.</t>
  </si>
  <si>
    <t>11876,36-не требует регистрации</t>
  </si>
  <si>
    <t>2399,88- дог.будут заключ.в соответст.с планом ГЗ</t>
  </si>
  <si>
    <t>5374,83- дог.будут заключ.в соответст.с планом ГЗ, 8741,04- экономия по гос.зак, необходимо снять</t>
  </si>
  <si>
    <t>0,01- ост.за счет округл.</t>
  </si>
  <si>
    <t>1224,1-не требует регистрации,</t>
  </si>
  <si>
    <t>0,5-ост.за счет округ.</t>
  </si>
  <si>
    <t>0,46-ост.за счет округ.</t>
  </si>
  <si>
    <t>6645,2- дог.будут заключ.в соответст.с планом ГЗ</t>
  </si>
  <si>
    <t>2455-не требует регистрации,2057,5- дог.будут заключ.в соответст.с планом ГЗ</t>
  </si>
  <si>
    <t>032</t>
  </si>
  <si>
    <t>За счет целевого трансферта из Нац.фонда</t>
  </si>
  <si>
    <t>0,44-экон.по ФОТ 6,78-остаток за счет округления</t>
  </si>
  <si>
    <t>18150,3-на требует регистрации</t>
  </si>
  <si>
    <t>10570,3-не требует регистрации, 1506,8-дог.будут заключ. В соответст.с планом ГЗ</t>
  </si>
  <si>
    <t>129765,0-не требует регистрации</t>
  </si>
  <si>
    <t>17024,0-не требует регистрации</t>
  </si>
  <si>
    <t>0,14- ост.за счет округ.</t>
  </si>
  <si>
    <t>1261,6-не требует регистрации</t>
  </si>
  <si>
    <t>24278,3-не требует регистрации, 14162,6-дог.будут заключ. В соответст.с планом ГЗ</t>
  </si>
  <si>
    <t>7714,6- не требует регистрации</t>
  </si>
  <si>
    <t>33748,5-не требует регистрации,576,5- дог.будут заключ.в соответст.с планом ГЗ</t>
  </si>
  <si>
    <t>0,19-экон.по ФОТ 0,11-за счет округл.,</t>
  </si>
  <si>
    <t>0,02- по факту обращения</t>
  </si>
  <si>
    <t>145,87- экон.по гос.закупке 0,06-за счет округления</t>
  </si>
  <si>
    <t>0,05 -за счет округления</t>
  </si>
  <si>
    <t>3635,1-не требует регистрации,28906,7- дог.будут заключ.в соответст.с планом ГЗ</t>
  </si>
  <si>
    <t>10605- не требует регистрации</t>
  </si>
  <si>
    <t>9809- не требует регистрации</t>
  </si>
  <si>
    <t>7,82-экономи по ФОТ, 0,02-ост.за счет округ</t>
  </si>
  <si>
    <t xml:space="preserve">2,99-ост.за счет округ.2,47-экономи по ФОТ, </t>
  </si>
  <si>
    <t>8328,84-не требует регистрации,</t>
  </si>
  <si>
    <t>6668,5-не требует регистрации,699,4- дог.будут заключ.в соответст.с планом ГЗ</t>
  </si>
  <si>
    <t>1,01- ост.за счет округ. 12712,6- идет конкур.проц</t>
  </si>
  <si>
    <t>ГУ "Отдел занятости, социальных программ и регистрация актов гражданского состояния Бурабайского района"</t>
  </si>
  <si>
    <t xml:space="preserve">по состоянию на 1 сентября 2019 года </t>
  </si>
  <si>
    <t>801</t>
  </si>
  <si>
    <t>0251</t>
  </si>
  <si>
    <t>009</t>
  </si>
  <si>
    <t>018</t>
  </si>
  <si>
    <t>020</t>
  </si>
  <si>
    <t>0252</t>
  </si>
  <si>
    <t>004</t>
  </si>
  <si>
    <t>028</t>
  </si>
  <si>
    <t>За счет средств республиканского бюджета</t>
  </si>
  <si>
    <t>За счет средств областного бюджета</t>
  </si>
  <si>
    <r>
      <t xml:space="preserve">                    И.о. руководителя финансовой службы                                                             _________________________________                    </t>
    </r>
    <r>
      <rPr>
        <b/>
        <u/>
        <sz val="12"/>
        <rFont val="Times New Roman"/>
        <family val="1"/>
        <charset val="204"/>
      </rPr>
      <t>Волынец С.В</t>
    </r>
  </si>
  <si>
    <t>в том числе причина не освоения</t>
  </si>
  <si>
    <t>Индекс: форма: 1-МАБП</t>
  </si>
  <si>
    <t xml:space="preserve">       Куда представляется: уполномоченному органу по исполнению бюджета или аппарату акима города районного значения, села, поселка, сельского округа</t>
  </si>
  <si>
    <t xml:space="preserve">       Периодичность: ежемесячная, годовая</t>
  </si>
  <si>
    <t xml:space="preserve">       Срок представления:</t>
  </si>
  <si>
    <t xml:space="preserve">       - для администраторов местных бюджетных программ - не позднее первых пяти рабочих дней месяца, следующего за отчетным месяцем и за отчетный год – не позднее 20 января года, следующего за отчетным финансовым годом;</t>
  </si>
  <si>
    <t xml:space="preserve">       - для администраторов республиканских бюджетных программ не позднее первых семи рабочих дней месяца, следующего за отчетным месяцем и за отчетный год – не позднее 20 января года, следующего за отчетным финансовым годом.</t>
  </si>
  <si>
    <t xml:space="preserve">       Круг представляющих лиц: администратор бюджетных программ __801_____</t>
  </si>
  <si>
    <r>
      <t xml:space="preserve">       Вид бюджета </t>
    </r>
    <r>
      <rPr>
        <u/>
        <sz val="11"/>
        <rFont val="Times New Roman"/>
        <family val="1"/>
        <charset val="204"/>
      </rPr>
      <t>03-Районный (города областного значения) бюджет</t>
    </r>
  </si>
  <si>
    <t>За счет целевых трансфертов из нац.фонда РК</t>
  </si>
  <si>
    <t>047</t>
  </si>
  <si>
    <t>За счет субвенции из республиканского бюджета</t>
  </si>
  <si>
    <t>0,17- экон.ФОТ</t>
  </si>
  <si>
    <t xml:space="preserve">по состоянию на 1 января 2022 года </t>
  </si>
  <si>
    <t>0,348 - Экономия средств по результатам государственных закупок, 0,383 - Экономия по фонду оплаты труда, 0,390 - Остаток за счет округления, 0,090 - Экономия по командировочным расходам</t>
  </si>
  <si>
    <t>1633,400 - Уменьшение фактического количества получателей бюджетных средств, против запланированного</t>
  </si>
  <si>
    <t>1,706 - Уменьшение фактического количества получателей бюджетных средств, против запланированного</t>
  </si>
  <si>
    <t>0,083 - Остаток за счет округления</t>
  </si>
  <si>
    <t>0,045 - Остаток за счет округления</t>
  </si>
  <si>
    <t>0,651 - Экономия средств по результатам государственных закупок</t>
  </si>
  <si>
    <t>0,015 - Остаток за счет округления</t>
  </si>
  <si>
    <t>0,110 - Экономия средств по результатам государственных закупок, 2,126 - Остаток за счет округления</t>
  </si>
  <si>
    <t>2,500 - Остаток за счет округления</t>
  </si>
  <si>
    <t>6,730 - Остаток за счет округления</t>
  </si>
  <si>
    <t>0,183 - Экономия средств по результатам государственных закупок, 0,247 - Экономия по фонду оплаты труда, 0,045 - Остаток за счет округления</t>
  </si>
  <si>
    <t>0,001 - Экономия средств по результатам государственных закупок, 4,856 - Остаток за счет округления</t>
  </si>
  <si>
    <t>0,001 - Экономия средств по результатам государственных закупок, 0,202 - Остаток за счет округления</t>
  </si>
  <si>
    <t>0,001 - Экономия средств по результатам государственных закупок</t>
  </si>
  <si>
    <t>0,108 - Экономия по фонду оплаты труда</t>
  </si>
  <si>
    <t>0,348 - Экономия средств по результатам государственных закупок, 0,220 - Экономия по фонду оплаты труда, 0,108 - Экономия по командировочным расходам</t>
  </si>
  <si>
    <t>1,682 - Экономия по фонду оплаты труда</t>
  </si>
  <si>
    <t>0,097 - Экономия по фонду оплаты труда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</si>
</sst>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00"/>
    <numFmt numFmtId="166" formatCode="0.0000"/>
    <numFmt numFmtId="167" formatCode="#,##0.00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2" fillId="0" borderId="0" xfId="0" applyNumberFormat="1" applyFont="1" applyAlignment="1">
      <alignment horizontal="center"/>
    </xf>
    <xf numFmtId="4" fontId="3" fillId="0" borderId="0" xfId="0" applyNumberFormat="1" applyFont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top"/>
    </xf>
    <xf numFmtId="165" fontId="1" fillId="0" borderId="0" xfId="0" applyNumberFormat="1" applyFont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Fill="1"/>
    <xf numFmtId="4" fontId="14" fillId="0" borderId="1" xfId="0" applyNumberFormat="1" applyFont="1" applyFill="1" applyBorder="1" applyAlignment="1">
      <alignment vertical="top"/>
    </xf>
    <xf numFmtId="4" fontId="14" fillId="4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16" fillId="0" borderId="0" xfId="0" applyFont="1"/>
    <xf numFmtId="0" fontId="17" fillId="0" borderId="0" xfId="0" applyFont="1"/>
    <xf numFmtId="4" fontId="16" fillId="0" borderId="0" xfId="0" applyNumberFormat="1" applyFont="1"/>
    <xf numFmtId="0" fontId="16" fillId="0" borderId="0" xfId="0" applyFont="1" applyFill="1"/>
    <xf numFmtId="0" fontId="18" fillId="0" borderId="0" xfId="0" applyFont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/>
    </xf>
    <xf numFmtId="4" fontId="4" fillId="0" borderId="1" xfId="1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top" wrapText="1"/>
    </xf>
    <xf numFmtId="4" fontId="21" fillId="0" borderId="1" xfId="0" applyNumberFormat="1" applyFont="1" applyFill="1" applyBorder="1" applyAlignment="1">
      <alignment vertical="top"/>
    </xf>
    <xf numFmtId="164" fontId="20" fillId="0" borderId="1" xfId="0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top" wrapText="1"/>
    </xf>
    <xf numFmtId="4" fontId="21" fillId="0" borderId="1" xfId="0" applyNumberFormat="1" applyFont="1" applyFill="1" applyBorder="1" applyAlignment="1">
      <alignment horizontal="right" vertical="top"/>
    </xf>
    <xf numFmtId="164" fontId="21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Fill="1"/>
    <xf numFmtId="4" fontId="20" fillId="0" borderId="1" xfId="0" applyNumberFormat="1" applyFont="1" applyFill="1" applyBorder="1" applyAlignment="1">
      <alignment vertical="top"/>
    </xf>
    <xf numFmtId="4" fontId="20" fillId="0" borderId="1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vertical="top"/>
    </xf>
    <xf numFmtId="164" fontId="20" fillId="0" borderId="0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4" fontId="21" fillId="0" borderId="2" xfId="0" applyNumberFormat="1" applyFont="1" applyFill="1" applyBorder="1" applyAlignment="1">
      <alignment vertical="top"/>
    </xf>
    <xf numFmtId="4" fontId="21" fillId="0" borderId="1" xfId="1" applyNumberFormat="1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166" fontId="1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wrapText="1"/>
    </xf>
    <xf numFmtId="0" fontId="4" fillId="0" borderId="0" xfId="0" applyFont="1" applyFill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horizontal="center" vertical="center"/>
    </xf>
    <xf numFmtId="167" fontId="22" fillId="0" borderId="1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приложение 7-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tabSelected="1" view="pageBreakPreview" topLeftCell="A13" zoomScale="50" zoomScaleNormal="50" zoomScaleSheetLayoutView="50" workbookViewId="0">
      <pane xSplit="14" ySplit="12" topLeftCell="O25" activePane="bottomRight" state="frozen"/>
      <selection activeCell="A13" sqref="A13"/>
      <selection pane="topRight" activeCell="O13" sqref="O13"/>
      <selection pane="bottomLeft" activeCell="A24" sqref="A24"/>
      <selection pane="bottomRight" activeCell="S63" sqref="S63"/>
    </sheetView>
  </sheetViews>
  <sheetFormatPr defaultRowHeight="14.4"/>
  <cols>
    <col min="1" max="1" width="5.109375" customWidth="1"/>
    <col min="2" max="2" width="5.77734375" customWidth="1"/>
    <col min="3" max="3" width="7.109375" customWidth="1"/>
    <col min="4" max="4" width="37.5546875" customWidth="1"/>
    <col min="5" max="5" width="17.88671875" style="15" customWidth="1"/>
    <col min="6" max="6" width="18.5546875" customWidth="1"/>
    <col min="7" max="7" width="17.33203125" style="15" customWidth="1"/>
    <col min="8" max="8" width="18.109375" style="15" customWidth="1"/>
    <col min="9" max="9" width="18.5546875" style="15" customWidth="1"/>
    <col min="10" max="10" width="18.33203125" style="15" customWidth="1"/>
    <col min="11" max="11" width="12.6640625" customWidth="1"/>
    <col min="12" max="12" width="17.33203125" style="15" customWidth="1"/>
    <col min="13" max="13" width="13.109375" style="41" customWidth="1"/>
    <col min="14" max="14" width="14.5546875" customWidth="1"/>
    <col min="15" max="15" width="17" style="15" customWidth="1"/>
    <col min="16" max="16" width="16.33203125" style="15" customWidth="1"/>
    <col min="17" max="17" width="10.5546875" customWidth="1"/>
    <col min="18" max="18" width="14.6640625" customWidth="1"/>
    <col min="19" max="19" width="14.88671875" customWidth="1"/>
    <col min="20" max="20" width="9.88671875" customWidth="1"/>
    <col min="21" max="21" width="17.109375" customWidth="1"/>
    <col min="22" max="22" width="14" customWidth="1"/>
    <col min="23" max="23" width="10.6640625" style="2" customWidth="1"/>
    <col min="24" max="24" width="8.109375" customWidth="1"/>
    <col min="25" max="25" width="12.88671875" customWidth="1"/>
    <col min="26" max="26" width="24.77734375" customWidth="1"/>
    <col min="27" max="27" width="22.77734375" customWidth="1"/>
  </cols>
  <sheetData>
    <row r="1" spans="1:27" ht="17.399999999999999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17.399999999999999">
      <c r="A2" s="133" t="s">
        <v>120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 ht="9.75" customHeight="1">
      <c r="A3" s="72"/>
      <c r="B3" s="72"/>
      <c r="C3" s="72"/>
      <c r="D3" s="72"/>
      <c r="E3" s="73"/>
      <c r="F3" s="72"/>
      <c r="G3" s="73"/>
      <c r="H3" s="73"/>
      <c r="I3" s="73"/>
      <c r="J3" s="73"/>
      <c r="K3" s="72"/>
      <c r="L3" s="73"/>
      <c r="M3" s="74"/>
      <c r="N3" s="72"/>
      <c r="O3" s="73"/>
      <c r="P3" s="73"/>
      <c r="Q3" s="72"/>
      <c r="R3" s="72"/>
      <c r="S3" s="72"/>
      <c r="T3" s="72"/>
      <c r="U3" s="72" t="s">
        <v>56</v>
      </c>
      <c r="V3" s="72"/>
      <c r="W3" s="75"/>
      <c r="X3" s="72"/>
      <c r="Y3" s="72"/>
      <c r="Z3" s="72"/>
      <c r="AA3" s="72"/>
    </row>
    <row r="4" spans="1:27" ht="15.6">
      <c r="A4" s="134" t="s">
        <v>146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s="15" customFormat="1">
      <c r="A5" s="73" t="s">
        <v>134</v>
      </c>
    </row>
    <row r="6" spans="1:27" s="15" customFormat="1">
      <c r="A6" s="73" t="s">
        <v>140</v>
      </c>
    </row>
    <row r="7" spans="1:27" s="15" customFormat="1">
      <c r="A7" s="73" t="s">
        <v>135</v>
      </c>
    </row>
    <row r="8" spans="1:27" s="15" customFormat="1">
      <c r="A8" s="73" t="s">
        <v>136</v>
      </c>
    </row>
    <row r="9" spans="1:27" s="15" customFormat="1">
      <c r="A9" s="73" t="s">
        <v>137</v>
      </c>
    </row>
    <row r="10" spans="1:27" s="15" customFormat="1">
      <c r="A10" s="73" t="s">
        <v>138</v>
      </c>
    </row>
    <row r="11" spans="1:27" s="15" customFormat="1">
      <c r="A11" s="73" t="s">
        <v>139</v>
      </c>
    </row>
    <row r="12" spans="1:27" s="15" customFormat="1">
      <c r="A12" s="73" t="s">
        <v>141</v>
      </c>
    </row>
    <row r="13" spans="1:27" ht="12.75" customHeight="1">
      <c r="A13" s="76"/>
      <c r="B13" s="76"/>
      <c r="C13" s="76"/>
      <c r="D13" s="76"/>
      <c r="E13" s="16"/>
      <c r="F13" s="7"/>
      <c r="G13" s="16"/>
      <c r="H13" s="16"/>
      <c r="I13" s="16"/>
      <c r="J13" s="16"/>
      <c r="K13" s="7"/>
      <c r="L13" s="16"/>
      <c r="M13" s="43"/>
      <c r="N13" s="7"/>
      <c r="O13" s="16"/>
      <c r="P13" s="16"/>
      <c r="Q13" s="7"/>
      <c r="R13" s="7"/>
      <c r="S13" s="7"/>
      <c r="T13" s="7"/>
      <c r="U13" s="7"/>
      <c r="V13" s="7"/>
      <c r="W13" s="8"/>
      <c r="X13" s="7"/>
      <c r="Y13" s="7"/>
      <c r="Z13" s="7"/>
      <c r="AA13" s="7" t="s">
        <v>2</v>
      </c>
    </row>
    <row r="14" spans="1:27" s="93" customFormat="1" ht="15" customHeight="1">
      <c r="A14" s="136" t="s">
        <v>3</v>
      </c>
      <c r="B14" s="136"/>
      <c r="C14" s="136"/>
      <c r="D14" s="136" t="s">
        <v>7</v>
      </c>
      <c r="E14" s="138" t="s">
        <v>8</v>
      </c>
      <c r="F14" s="136" t="s">
        <v>9</v>
      </c>
      <c r="G14" s="136"/>
      <c r="H14" s="138" t="s">
        <v>12</v>
      </c>
      <c r="I14" s="138" t="s">
        <v>13</v>
      </c>
      <c r="J14" s="138" t="s">
        <v>14</v>
      </c>
      <c r="K14" s="136" t="s">
        <v>57</v>
      </c>
      <c r="L14" s="138" t="s">
        <v>15</v>
      </c>
      <c r="M14" s="136" t="s">
        <v>16</v>
      </c>
      <c r="N14" s="136" t="s">
        <v>17</v>
      </c>
      <c r="O14" s="138" t="s">
        <v>18</v>
      </c>
      <c r="P14" s="138" t="s">
        <v>19</v>
      </c>
      <c r="Q14" s="136" t="s">
        <v>20</v>
      </c>
      <c r="R14" s="136"/>
      <c r="S14" s="136"/>
      <c r="T14" s="136" t="s">
        <v>24</v>
      </c>
      <c r="U14" s="136" t="s">
        <v>25</v>
      </c>
      <c r="V14" s="144" t="s">
        <v>133</v>
      </c>
      <c r="W14" s="145"/>
      <c r="X14" s="145"/>
      <c r="Y14" s="146"/>
      <c r="Z14" s="136" t="s">
        <v>27</v>
      </c>
      <c r="AA14" s="136" t="s">
        <v>28</v>
      </c>
    </row>
    <row r="15" spans="1:27" s="93" customFormat="1" ht="15" customHeight="1">
      <c r="A15" s="137" t="s">
        <v>4</v>
      </c>
      <c r="B15" s="137" t="s">
        <v>5</v>
      </c>
      <c r="C15" s="137" t="s">
        <v>6</v>
      </c>
      <c r="D15" s="136"/>
      <c r="E15" s="138"/>
      <c r="F15" s="136"/>
      <c r="G15" s="136"/>
      <c r="H15" s="138"/>
      <c r="I15" s="138"/>
      <c r="J15" s="138"/>
      <c r="K15" s="136"/>
      <c r="L15" s="138"/>
      <c r="M15" s="136"/>
      <c r="N15" s="136"/>
      <c r="O15" s="138"/>
      <c r="P15" s="138"/>
      <c r="Q15" s="136" t="s">
        <v>21</v>
      </c>
      <c r="R15" s="136" t="s">
        <v>22</v>
      </c>
      <c r="S15" s="136" t="s">
        <v>23</v>
      </c>
      <c r="T15" s="136"/>
      <c r="U15" s="136"/>
      <c r="V15" s="147"/>
      <c r="W15" s="148"/>
      <c r="X15" s="148"/>
      <c r="Y15" s="149"/>
      <c r="Z15" s="136"/>
      <c r="AA15" s="136"/>
    </row>
    <row r="16" spans="1:27" s="93" customFormat="1" ht="120" customHeight="1">
      <c r="A16" s="137"/>
      <c r="B16" s="137"/>
      <c r="C16" s="137"/>
      <c r="D16" s="136"/>
      <c r="E16" s="138"/>
      <c r="F16" s="94" t="s">
        <v>10</v>
      </c>
      <c r="G16" s="95" t="s">
        <v>11</v>
      </c>
      <c r="H16" s="138"/>
      <c r="I16" s="138"/>
      <c r="J16" s="138"/>
      <c r="K16" s="136"/>
      <c r="L16" s="138"/>
      <c r="M16" s="136"/>
      <c r="N16" s="136"/>
      <c r="O16" s="138"/>
      <c r="P16" s="138"/>
      <c r="Q16" s="136"/>
      <c r="R16" s="136"/>
      <c r="S16" s="136"/>
      <c r="T16" s="136"/>
      <c r="U16" s="136"/>
      <c r="V16" s="38" t="s">
        <v>26</v>
      </c>
      <c r="W16" s="38" t="s">
        <v>65</v>
      </c>
      <c r="X16" s="96" t="s">
        <v>66</v>
      </c>
      <c r="Y16" s="97" t="s">
        <v>67</v>
      </c>
      <c r="Z16" s="136"/>
      <c r="AA16" s="136"/>
    </row>
    <row r="17" spans="1:28" s="93" customFormat="1" ht="15.6">
      <c r="A17" s="98">
        <v>1</v>
      </c>
      <c r="B17" s="98">
        <v>2</v>
      </c>
      <c r="C17" s="98">
        <v>3</v>
      </c>
      <c r="D17" s="98">
        <v>4</v>
      </c>
      <c r="E17" s="99">
        <v>5</v>
      </c>
      <c r="F17" s="98">
        <v>6</v>
      </c>
      <c r="G17" s="99">
        <v>7</v>
      </c>
      <c r="H17" s="99">
        <v>8</v>
      </c>
      <c r="I17" s="99">
        <v>9</v>
      </c>
      <c r="J17" s="99">
        <v>10</v>
      </c>
      <c r="K17" s="98">
        <v>11</v>
      </c>
      <c r="L17" s="99">
        <v>12</v>
      </c>
      <c r="M17" s="98">
        <v>13</v>
      </c>
      <c r="N17" s="98">
        <v>14</v>
      </c>
      <c r="O17" s="99">
        <v>15</v>
      </c>
      <c r="P17" s="99">
        <v>16</v>
      </c>
      <c r="Q17" s="98">
        <v>17</v>
      </c>
      <c r="R17" s="98">
        <v>18</v>
      </c>
      <c r="S17" s="98">
        <v>19</v>
      </c>
      <c r="T17" s="98">
        <v>20</v>
      </c>
      <c r="U17" s="98">
        <v>21</v>
      </c>
      <c r="V17" s="98">
        <v>22</v>
      </c>
      <c r="W17" s="37">
        <v>23</v>
      </c>
      <c r="X17" s="37">
        <v>24</v>
      </c>
      <c r="Y17" s="98">
        <v>25</v>
      </c>
      <c r="Z17" s="98">
        <v>26</v>
      </c>
      <c r="AA17" s="98">
        <v>27</v>
      </c>
    </row>
    <row r="18" spans="1:28" s="59" customFormat="1" ht="54.75" customHeight="1">
      <c r="A18" s="56" t="s">
        <v>122</v>
      </c>
      <c r="B18" s="56" t="s">
        <v>29</v>
      </c>
      <c r="C18" s="56" t="s">
        <v>29</v>
      </c>
      <c r="D18" s="57" t="s">
        <v>39</v>
      </c>
      <c r="E18" s="60">
        <f>E19+E54</f>
        <v>784346.39999999991</v>
      </c>
      <c r="F18" s="60">
        <f>F19+F54</f>
        <v>784346.39999999991</v>
      </c>
      <c r="G18" s="60">
        <f>G19+G54</f>
        <v>784346.39999999991</v>
      </c>
      <c r="H18" s="60">
        <f>H19+H54</f>
        <v>782694.61266999994</v>
      </c>
      <c r="I18" s="60">
        <f>H18-F18</f>
        <v>-1651.7873299999628</v>
      </c>
      <c r="J18" s="60">
        <f>J19+J54</f>
        <v>782689.55567000015</v>
      </c>
      <c r="K18" s="60">
        <f>J18/G18*100</f>
        <v>99.788761148135592</v>
      </c>
      <c r="L18" s="60">
        <f>L19+L54</f>
        <v>784346.39999999991</v>
      </c>
      <c r="M18" s="60">
        <f>L18/E18*100</f>
        <v>100</v>
      </c>
      <c r="N18" s="60">
        <f>L18-E18</f>
        <v>0</v>
      </c>
      <c r="O18" s="60">
        <f>J18-G18</f>
        <v>-1656.8443299997598</v>
      </c>
      <c r="P18" s="60">
        <f>Q18+R18+S18</f>
        <v>-1656.8606500000001</v>
      </c>
      <c r="Q18" s="60">
        <f>Q19+Q54</f>
        <v>-1.641</v>
      </c>
      <c r="R18" s="60">
        <f>R19+R54</f>
        <v>-2.9136499999999996</v>
      </c>
      <c r="S18" s="60">
        <f>S19+S54</f>
        <v>-1652.306</v>
      </c>
      <c r="T18" s="60">
        <f>T19+T54</f>
        <v>0</v>
      </c>
      <c r="U18" s="60">
        <f>O18-P18-T18</f>
        <v>1.6320000240284571E-2</v>
      </c>
      <c r="V18" s="60">
        <f>V19+V54</f>
        <v>0</v>
      </c>
      <c r="W18" s="60">
        <f>W19+W54</f>
        <v>0</v>
      </c>
      <c r="X18" s="60">
        <f>X19+X54</f>
        <v>0</v>
      </c>
      <c r="Y18" s="60">
        <f>Y19+Y54</f>
        <v>0</v>
      </c>
      <c r="Z18" s="58"/>
      <c r="AA18" s="58"/>
    </row>
    <row r="19" spans="1:28" s="59" customFormat="1" ht="34.5" customHeight="1">
      <c r="A19" s="56" t="s">
        <v>122</v>
      </c>
      <c r="B19" s="139" t="s">
        <v>123</v>
      </c>
      <c r="C19" s="140"/>
      <c r="D19" s="57" t="s">
        <v>120</v>
      </c>
      <c r="E19" s="60">
        <f>E20+E27+E23+E31+E25+E42+E36+E40+E44+E48+E52</f>
        <v>644178.6</v>
      </c>
      <c r="F19" s="60">
        <f t="shared" ref="F19:H19" si="0">F20+F27+F23+F31+F25+F42+F36+F40+F44+F48+F52</f>
        <v>644178.6</v>
      </c>
      <c r="G19" s="60">
        <f t="shared" si="0"/>
        <v>644178.6</v>
      </c>
      <c r="H19" s="60">
        <f t="shared" si="0"/>
        <v>644164.48126999999</v>
      </c>
      <c r="I19" s="60">
        <f t="shared" ref="I19" si="1">I20+I27+I23+I31+I25+I42+I36+I40+I44+I48+I52</f>
        <v>-14.118729999995935</v>
      </c>
      <c r="J19" s="60">
        <f>J20+J27+J23+J31+J25+J42+J36+J40+J44+J48+J52</f>
        <v>644159.42427000008</v>
      </c>
      <c r="K19" s="60">
        <f>J19/G19*100</f>
        <v>99.997023227719779</v>
      </c>
      <c r="L19" s="60">
        <f>L20+L27+L23+L31+L25+L42+L36+L40+L44+L48+L52</f>
        <v>644178.6</v>
      </c>
      <c r="M19" s="60">
        <f>L19/E19*100</f>
        <v>100</v>
      </c>
      <c r="N19" s="60">
        <f>L19-E19</f>
        <v>0</v>
      </c>
      <c r="O19" s="60">
        <f>J19-G19</f>
        <v>-19.175729999900796</v>
      </c>
      <c r="P19" s="60">
        <f t="shared" ref="P19" si="2">P20+P27+P23+P31+P25+P42+P36+P40+P44+P48+P52</f>
        <v>-19.182649999999999</v>
      </c>
      <c r="Q19" s="60">
        <f t="shared" ref="Q19" si="3">Q20+Q27+Q23+Q31+Q25+Q42+Q36+Q40+Q44+Q48+Q52</f>
        <v>-1.2929999999999999</v>
      </c>
      <c r="R19" s="60">
        <f t="shared" ref="R19" si="4">R20+R27+R23+R31+R25+R42+R36+R40+R44+R48+R52</f>
        <v>-0.80164999999999997</v>
      </c>
      <c r="S19" s="60">
        <f t="shared" ref="S19" si="5">S20+S27+S23+S31+S25+S42+S36+S40+S44+S48+S52</f>
        <v>-17.088000000000001</v>
      </c>
      <c r="T19" s="60">
        <f t="shared" ref="T19" si="6">T20+T27+T23+T31+T25+T42+T36+T40+T44+T48+T52</f>
        <v>0</v>
      </c>
      <c r="U19" s="60">
        <f t="shared" ref="U19" si="7">U20+U27+U23+U31+U25+U42+U36+U40+U44+U48+U52</f>
        <v>6.9199999973280357E-3</v>
      </c>
      <c r="V19" s="60">
        <f t="shared" ref="V19" si="8">V20+V27+V23+V31+V25+V42+V36+V40+V44+V48+V52</f>
        <v>0</v>
      </c>
      <c r="W19" s="60">
        <f t="shared" ref="W19" si="9">W20+W27+W23+W31+W25+W42+W36+W40+W44+W48+W52</f>
        <v>0</v>
      </c>
      <c r="X19" s="60">
        <f t="shared" ref="X19" si="10">X20+X27+X23+X31+X25+X42+X36+X40+X44+X48+X52</f>
        <v>0</v>
      </c>
      <c r="Y19" s="60">
        <f t="shared" ref="Y19" si="11">Y20+Y27+Y23+Y31+Y25+Y42+Y36+Y40+Y44+Y48+Y52</f>
        <v>0</v>
      </c>
      <c r="Z19" s="58"/>
      <c r="AA19" s="58"/>
    </row>
    <row r="20" spans="1:28" s="113" customFormat="1" ht="77.25" customHeight="1">
      <c r="A20" s="109" t="s">
        <v>29</v>
      </c>
      <c r="B20" s="109" t="s">
        <v>30</v>
      </c>
      <c r="C20" s="109" t="s">
        <v>29</v>
      </c>
      <c r="D20" s="110" t="s">
        <v>40</v>
      </c>
      <c r="E20" s="111">
        <f>E22+E21</f>
        <v>63507.4</v>
      </c>
      <c r="F20" s="111">
        <f t="shared" ref="F20:J20" si="12">F22+F21</f>
        <v>63507.4</v>
      </c>
      <c r="G20" s="111">
        <f t="shared" si="12"/>
        <v>63507.4</v>
      </c>
      <c r="H20" s="111">
        <f t="shared" si="12"/>
        <v>63506.020799999998</v>
      </c>
      <c r="I20" s="111">
        <f t="shared" si="12"/>
        <v>-1.3792000000048574</v>
      </c>
      <c r="J20" s="111">
        <f t="shared" si="12"/>
        <v>63506.020799999998</v>
      </c>
      <c r="K20" s="111">
        <f t="shared" ref="K20:M20" si="13">K22</f>
        <v>99.998468017466607</v>
      </c>
      <c r="L20" s="111">
        <f>L22+L21</f>
        <v>63507.4</v>
      </c>
      <c r="M20" s="111">
        <f t="shared" si="13"/>
        <v>100</v>
      </c>
      <c r="N20" s="111">
        <f>N22+N21</f>
        <v>0</v>
      </c>
      <c r="O20" s="111">
        <f t="shared" ref="O20:Y20" si="14">O22+O21</f>
        <v>-1.3792000000048574</v>
      </c>
      <c r="P20" s="111">
        <f t="shared" si="14"/>
        <v>-1.3786999999999998</v>
      </c>
      <c r="Q20" s="111">
        <f t="shared" si="14"/>
        <v>-0.34799999999999998</v>
      </c>
      <c r="R20" s="111">
        <f t="shared" si="14"/>
        <v>-0.55069999999999997</v>
      </c>
      <c r="S20" s="111">
        <f t="shared" si="14"/>
        <v>-0.48</v>
      </c>
      <c r="T20" s="111">
        <f t="shared" si="14"/>
        <v>0</v>
      </c>
      <c r="U20" s="111">
        <f t="shared" si="14"/>
        <v>-5.00000004857587E-4</v>
      </c>
      <c r="V20" s="111">
        <f t="shared" si="14"/>
        <v>0</v>
      </c>
      <c r="W20" s="111">
        <f t="shared" si="14"/>
        <v>0</v>
      </c>
      <c r="X20" s="111">
        <f t="shared" si="14"/>
        <v>0</v>
      </c>
      <c r="Y20" s="111">
        <f t="shared" si="14"/>
        <v>0</v>
      </c>
      <c r="Z20" s="112"/>
      <c r="AA20" s="112"/>
    </row>
    <row r="21" spans="1:28" s="118" customFormat="1" ht="66.75" customHeight="1">
      <c r="A21" s="114" t="s">
        <v>29</v>
      </c>
      <c r="B21" s="114" t="s">
        <v>29</v>
      </c>
      <c r="C21" s="114" t="s">
        <v>33</v>
      </c>
      <c r="D21" s="115" t="s">
        <v>34</v>
      </c>
      <c r="E21" s="111">
        <v>52560.800000000003</v>
      </c>
      <c r="F21" s="111">
        <v>52560.800000000003</v>
      </c>
      <c r="G21" s="111">
        <v>52560.800000000003</v>
      </c>
      <c r="H21" s="111">
        <v>52559.588499999998</v>
      </c>
      <c r="I21" s="111">
        <f t="shared" ref="I21" si="15">H21-F21</f>
        <v>-1.2115000000048894</v>
      </c>
      <c r="J21" s="111">
        <v>52559.588499999998</v>
      </c>
      <c r="K21" s="116">
        <f t="shared" ref="K21" si="16">J21/G21*100</f>
        <v>99.997695050303633</v>
      </c>
      <c r="L21" s="111">
        <f>E21</f>
        <v>52560.800000000003</v>
      </c>
      <c r="M21" s="111">
        <f t="shared" ref="M21" si="17">L21/E21*100</f>
        <v>100</v>
      </c>
      <c r="N21" s="111">
        <f t="shared" ref="N21" si="18">L21-E21</f>
        <v>0</v>
      </c>
      <c r="O21" s="111">
        <f t="shared" ref="O21:O26" si="19">J21-G21</f>
        <v>-1.2115000000048894</v>
      </c>
      <c r="P21" s="111">
        <f t="shared" ref="P21:P26" si="20">Q21+R21+S21</f>
        <v>-1.2109999999999999</v>
      </c>
      <c r="Q21" s="111">
        <v>-0.34799999999999998</v>
      </c>
      <c r="R21" s="111">
        <v>-0.38300000000000001</v>
      </c>
      <c r="S21" s="111">
        <v>-0.48</v>
      </c>
      <c r="T21" s="111">
        <v>0</v>
      </c>
      <c r="U21" s="111">
        <f t="shared" ref="U21:U26" si="21">O21-P21-T21</f>
        <v>-5.0000000488958918E-4</v>
      </c>
      <c r="V21" s="111">
        <v>0</v>
      </c>
      <c r="W21" s="111">
        <v>0</v>
      </c>
      <c r="X21" s="111">
        <v>0</v>
      </c>
      <c r="Y21" s="111">
        <v>0</v>
      </c>
      <c r="Z21" s="156" t="s">
        <v>147</v>
      </c>
      <c r="AA21" s="117"/>
    </row>
    <row r="22" spans="1:28" s="118" customFormat="1" ht="66.75" customHeight="1">
      <c r="A22" s="114" t="s">
        <v>29</v>
      </c>
      <c r="B22" s="114" t="s">
        <v>29</v>
      </c>
      <c r="C22" s="114" t="s">
        <v>129</v>
      </c>
      <c r="D22" s="115" t="s">
        <v>131</v>
      </c>
      <c r="E22" s="111">
        <v>10946.6</v>
      </c>
      <c r="F22" s="111">
        <v>10946.6</v>
      </c>
      <c r="G22" s="111">
        <v>10946.6</v>
      </c>
      <c r="H22" s="111">
        <v>10946.4323</v>
      </c>
      <c r="I22" s="111">
        <f t="shared" ref="I22:I51" si="22">H22-F22</f>
        <v>-0.16769999999996799</v>
      </c>
      <c r="J22" s="111">
        <v>10946.4323</v>
      </c>
      <c r="K22" s="116">
        <f t="shared" ref="K22:K51" si="23">J22/G22*100</f>
        <v>99.998468017466607</v>
      </c>
      <c r="L22" s="111">
        <f>E22</f>
        <v>10946.6</v>
      </c>
      <c r="M22" s="111">
        <f t="shared" ref="M22:M47" si="24">L22/E22*100</f>
        <v>100</v>
      </c>
      <c r="N22" s="111">
        <f t="shared" ref="N22:N47" si="25">L22-E22</f>
        <v>0</v>
      </c>
      <c r="O22" s="111">
        <f t="shared" si="19"/>
        <v>-0.16769999999996799</v>
      </c>
      <c r="P22" s="111">
        <f t="shared" si="20"/>
        <v>-0.16769999999999999</v>
      </c>
      <c r="Q22" s="111"/>
      <c r="R22" s="111">
        <v>-0.16769999999999999</v>
      </c>
      <c r="S22" s="111"/>
      <c r="T22" s="111">
        <v>0</v>
      </c>
      <c r="U22" s="111">
        <f t="shared" si="21"/>
        <v>3.2002178684820137E-14</v>
      </c>
      <c r="V22" s="111">
        <v>0</v>
      </c>
      <c r="W22" s="111">
        <v>0</v>
      </c>
      <c r="X22" s="111">
        <v>0</v>
      </c>
      <c r="Y22" s="111">
        <v>0</v>
      </c>
      <c r="Z22" s="112" t="s">
        <v>145</v>
      </c>
      <c r="AA22" s="117"/>
    </row>
    <row r="23" spans="1:28" s="113" customFormat="1" ht="26.25" customHeight="1">
      <c r="A23" s="109" t="s">
        <v>29</v>
      </c>
      <c r="B23" s="109" t="s">
        <v>37</v>
      </c>
      <c r="C23" s="109" t="s">
        <v>29</v>
      </c>
      <c r="D23" s="110" t="s">
        <v>45</v>
      </c>
      <c r="E23" s="111">
        <f>E24</f>
        <v>267.89999999999998</v>
      </c>
      <c r="F23" s="119">
        <f>F24</f>
        <v>267.89999999999998</v>
      </c>
      <c r="G23" s="111">
        <f>G24</f>
        <v>267.89999999999998</v>
      </c>
      <c r="H23" s="111">
        <f>H24</f>
        <v>267.81700000000001</v>
      </c>
      <c r="I23" s="111">
        <f>H23-F23</f>
        <v>-8.2999999999969987E-2</v>
      </c>
      <c r="J23" s="111">
        <f>J24</f>
        <v>267.81700000000001</v>
      </c>
      <c r="K23" s="120">
        <f>J23/G23*100</f>
        <v>99.969018290406879</v>
      </c>
      <c r="L23" s="111">
        <f>L24</f>
        <v>267.89999999999998</v>
      </c>
      <c r="M23" s="119">
        <f>L23/E23*100</f>
        <v>100</v>
      </c>
      <c r="N23" s="119">
        <f>L23-E23</f>
        <v>0</v>
      </c>
      <c r="O23" s="111">
        <f t="shared" si="19"/>
        <v>-8.2999999999969987E-2</v>
      </c>
      <c r="P23" s="111">
        <f t="shared" si="20"/>
        <v>-8.3000000000000004E-2</v>
      </c>
      <c r="Q23" s="119">
        <f t="shared" ref="Q23:Y23" si="26">Q24</f>
        <v>0</v>
      </c>
      <c r="R23" s="119">
        <f t="shared" si="26"/>
        <v>0</v>
      </c>
      <c r="S23" s="119">
        <f t="shared" si="26"/>
        <v>-8.3000000000000004E-2</v>
      </c>
      <c r="T23" s="119">
        <f t="shared" si="26"/>
        <v>0</v>
      </c>
      <c r="U23" s="121">
        <f t="shared" si="21"/>
        <v>3.001765502830267E-14</v>
      </c>
      <c r="V23" s="119">
        <f t="shared" si="26"/>
        <v>0</v>
      </c>
      <c r="W23" s="119">
        <f t="shared" si="26"/>
        <v>0</v>
      </c>
      <c r="X23" s="119">
        <f t="shared" si="26"/>
        <v>0</v>
      </c>
      <c r="Y23" s="119">
        <f t="shared" si="26"/>
        <v>0</v>
      </c>
      <c r="Z23" s="112"/>
      <c r="AA23" s="112"/>
    </row>
    <row r="24" spans="1:28" s="113" customFormat="1" ht="34.799999999999997" customHeight="1">
      <c r="A24" s="109" t="s">
        <v>29</v>
      </c>
      <c r="B24" s="109" t="s">
        <v>29</v>
      </c>
      <c r="C24" s="109" t="s">
        <v>33</v>
      </c>
      <c r="D24" s="110" t="s">
        <v>34</v>
      </c>
      <c r="E24" s="111">
        <v>267.89999999999998</v>
      </c>
      <c r="F24" s="119">
        <v>267.89999999999998</v>
      </c>
      <c r="G24" s="111">
        <v>267.89999999999998</v>
      </c>
      <c r="H24" s="111">
        <v>267.81700000000001</v>
      </c>
      <c r="I24" s="111">
        <f>H24-F24</f>
        <v>-8.2999999999969987E-2</v>
      </c>
      <c r="J24" s="111">
        <v>267.81700000000001</v>
      </c>
      <c r="K24" s="120">
        <f>J24/G24*100</f>
        <v>99.969018290406879</v>
      </c>
      <c r="L24" s="111">
        <f>E24</f>
        <v>267.89999999999998</v>
      </c>
      <c r="M24" s="119">
        <f>L24/E24*100</f>
        <v>100</v>
      </c>
      <c r="N24" s="119">
        <f>L24-E24</f>
        <v>0</v>
      </c>
      <c r="O24" s="111">
        <f t="shared" si="19"/>
        <v>-8.2999999999969987E-2</v>
      </c>
      <c r="P24" s="111">
        <f t="shared" si="20"/>
        <v>-8.3000000000000004E-2</v>
      </c>
      <c r="Q24" s="119">
        <v>0</v>
      </c>
      <c r="R24" s="119">
        <v>0</v>
      </c>
      <c r="S24" s="119">
        <v>-8.3000000000000004E-2</v>
      </c>
      <c r="T24" s="119">
        <v>0</v>
      </c>
      <c r="U24" s="121">
        <f t="shared" si="21"/>
        <v>3.001765502830267E-14</v>
      </c>
      <c r="V24" s="119">
        <v>0</v>
      </c>
      <c r="W24" s="119">
        <v>0</v>
      </c>
      <c r="X24" s="119">
        <v>0</v>
      </c>
      <c r="Y24" s="119">
        <v>0</v>
      </c>
      <c r="Z24" s="156" t="s">
        <v>150</v>
      </c>
      <c r="AA24" s="112"/>
    </row>
    <row r="25" spans="1:28" s="113" customFormat="1" ht="48" customHeight="1">
      <c r="A25" s="109" t="s">
        <v>29</v>
      </c>
      <c r="B25" s="109" t="s">
        <v>124</v>
      </c>
      <c r="C25" s="109" t="s">
        <v>29</v>
      </c>
      <c r="D25" s="110" t="s">
        <v>48</v>
      </c>
      <c r="E25" s="111">
        <f>E26</f>
        <v>2169.3000000000002</v>
      </c>
      <c r="F25" s="119">
        <f>F26</f>
        <v>2169.3000000000002</v>
      </c>
      <c r="G25" s="111">
        <f>G26</f>
        <v>2169.3000000000002</v>
      </c>
      <c r="H25" s="111">
        <f>H26</f>
        <v>2169.2550000000001</v>
      </c>
      <c r="I25" s="111">
        <f>H25-F25</f>
        <v>-4.500000000007276E-2</v>
      </c>
      <c r="J25" s="111">
        <f>J26</f>
        <v>2169.2550000000001</v>
      </c>
      <c r="K25" s="120">
        <f>J25/G25*100</f>
        <v>99.99792559811921</v>
      </c>
      <c r="L25" s="111">
        <f>L26</f>
        <v>2169.3000000000002</v>
      </c>
      <c r="M25" s="119">
        <f>L25/E25*100</f>
        <v>100</v>
      </c>
      <c r="N25" s="119">
        <f>L25-E25</f>
        <v>0</v>
      </c>
      <c r="O25" s="111">
        <f t="shared" si="19"/>
        <v>-4.500000000007276E-2</v>
      </c>
      <c r="P25" s="111">
        <f t="shared" si="20"/>
        <v>-4.4999999999999998E-2</v>
      </c>
      <c r="Q25" s="119">
        <f t="shared" ref="Q25:Y25" si="27">Q26</f>
        <v>0</v>
      </c>
      <c r="R25" s="119">
        <f t="shared" si="27"/>
        <v>0</v>
      </c>
      <c r="S25" s="119">
        <f t="shared" si="27"/>
        <v>-4.4999999999999998E-2</v>
      </c>
      <c r="T25" s="119">
        <f t="shared" si="27"/>
        <v>0</v>
      </c>
      <c r="U25" s="121">
        <f t="shared" si="21"/>
        <v>-7.2761241476371197E-14</v>
      </c>
      <c r="V25" s="119">
        <f t="shared" si="27"/>
        <v>0</v>
      </c>
      <c r="W25" s="119">
        <f t="shared" si="27"/>
        <v>0</v>
      </c>
      <c r="X25" s="119">
        <f t="shared" si="27"/>
        <v>0</v>
      </c>
      <c r="Y25" s="119">
        <f t="shared" si="27"/>
        <v>0</v>
      </c>
      <c r="Z25" s="112"/>
      <c r="AA25" s="112"/>
    </row>
    <row r="26" spans="1:28" s="113" customFormat="1" ht="34.5" customHeight="1">
      <c r="A26" s="109" t="s">
        <v>29</v>
      </c>
      <c r="B26" s="109" t="s">
        <v>29</v>
      </c>
      <c r="C26" s="109" t="s">
        <v>33</v>
      </c>
      <c r="D26" s="110" t="s">
        <v>34</v>
      </c>
      <c r="E26" s="111">
        <v>2169.3000000000002</v>
      </c>
      <c r="F26" s="119">
        <v>2169.3000000000002</v>
      </c>
      <c r="G26" s="111">
        <v>2169.3000000000002</v>
      </c>
      <c r="H26" s="111">
        <v>2169.2550000000001</v>
      </c>
      <c r="I26" s="111">
        <f>H26-F26</f>
        <v>-4.500000000007276E-2</v>
      </c>
      <c r="J26" s="111">
        <v>2169.2550000000001</v>
      </c>
      <c r="K26" s="120">
        <f>J26/G26*100</f>
        <v>99.99792559811921</v>
      </c>
      <c r="L26" s="111">
        <f>E26</f>
        <v>2169.3000000000002</v>
      </c>
      <c r="M26" s="119">
        <f>L26/E26*100</f>
        <v>100</v>
      </c>
      <c r="N26" s="119">
        <f>L26-E26</f>
        <v>0</v>
      </c>
      <c r="O26" s="111">
        <f t="shared" si="19"/>
        <v>-4.500000000007276E-2</v>
      </c>
      <c r="P26" s="111">
        <f t="shared" si="20"/>
        <v>-4.4999999999999998E-2</v>
      </c>
      <c r="Q26" s="119">
        <v>0</v>
      </c>
      <c r="R26" s="119">
        <v>0</v>
      </c>
      <c r="S26" s="119">
        <v>-4.4999999999999998E-2</v>
      </c>
      <c r="T26" s="119">
        <v>0</v>
      </c>
      <c r="U26" s="121">
        <f t="shared" si="21"/>
        <v>-7.2761241476371197E-14</v>
      </c>
      <c r="V26" s="119">
        <v>0</v>
      </c>
      <c r="W26" s="119">
        <v>0</v>
      </c>
      <c r="X26" s="119">
        <v>0</v>
      </c>
      <c r="Y26" s="119">
        <v>0</v>
      </c>
      <c r="Z26" s="156" t="s">
        <v>151</v>
      </c>
      <c r="AA26" s="112"/>
    </row>
    <row r="27" spans="1:28" s="113" customFormat="1" ht="32.25" customHeight="1">
      <c r="A27" s="109" t="s">
        <v>29</v>
      </c>
      <c r="B27" s="109" t="s">
        <v>47</v>
      </c>
      <c r="C27" s="109" t="s">
        <v>29</v>
      </c>
      <c r="D27" s="110" t="s">
        <v>44</v>
      </c>
      <c r="E27" s="111">
        <f>E28+E30+E29</f>
        <v>118805</v>
      </c>
      <c r="F27" s="111">
        <f t="shared" ref="F27:H27" si="28">F28+F30+F29</f>
        <v>118805</v>
      </c>
      <c r="G27" s="111">
        <f t="shared" si="28"/>
        <v>118805</v>
      </c>
      <c r="H27" s="111">
        <f t="shared" si="28"/>
        <v>118804.334</v>
      </c>
      <c r="I27" s="111">
        <f t="shared" ref="I27:I29" si="29">H27-F27</f>
        <v>-0.66599999999743886</v>
      </c>
      <c r="J27" s="111">
        <f>J28+J30+J29</f>
        <v>118804.334</v>
      </c>
      <c r="K27" s="116">
        <f t="shared" ref="K27:K31" si="30">J27/G27*100</f>
        <v>99.999439417532926</v>
      </c>
      <c r="L27" s="111">
        <f>L28+L30+L29</f>
        <v>118805</v>
      </c>
      <c r="M27" s="111">
        <f t="shared" ref="M27" si="31">L27/E27*100</f>
        <v>100</v>
      </c>
      <c r="N27" s="111">
        <f t="shared" ref="N27:O27" si="32">N28+N30+N29</f>
        <v>0</v>
      </c>
      <c r="O27" s="111">
        <f t="shared" si="32"/>
        <v>-0.66599999999834836</v>
      </c>
      <c r="P27" s="111">
        <f t="shared" ref="P27" si="33">Q27+R27+S27</f>
        <v>-0.66600000000000004</v>
      </c>
      <c r="Q27" s="111">
        <f t="shared" ref="Q27:Y27" si="34">Q28+Q30</f>
        <v>-0.65100000000000002</v>
      </c>
      <c r="R27" s="111">
        <f t="shared" si="34"/>
        <v>0</v>
      </c>
      <c r="S27" s="111">
        <f>S28+S30+S29</f>
        <v>-1.4999999999999999E-2</v>
      </c>
      <c r="T27" s="111">
        <f t="shared" si="34"/>
        <v>0</v>
      </c>
      <c r="U27" s="111">
        <f t="shared" si="34"/>
        <v>1.979083563696804E-12</v>
      </c>
      <c r="V27" s="111">
        <f t="shared" si="34"/>
        <v>0</v>
      </c>
      <c r="W27" s="111">
        <f t="shared" si="34"/>
        <v>0</v>
      </c>
      <c r="X27" s="111">
        <f t="shared" si="34"/>
        <v>0</v>
      </c>
      <c r="Y27" s="111">
        <f t="shared" si="34"/>
        <v>0</v>
      </c>
      <c r="Z27" s="112"/>
      <c r="AA27" s="112"/>
    </row>
    <row r="28" spans="1:28" s="113" customFormat="1" ht="49.2" customHeight="1">
      <c r="A28" s="109" t="s">
        <v>29</v>
      </c>
      <c r="B28" s="109" t="s">
        <v>29</v>
      </c>
      <c r="C28" s="109" t="s">
        <v>31</v>
      </c>
      <c r="D28" s="110" t="s">
        <v>32</v>
      </c>
      <c r="E28" s="111">
        <v>114591</v>
      </c>
      <c r="F28" s="119">
        <v>114591</v>
      </c>
      <c r="G28" s="111">
        <v>114591</v>
      </c>
      <c r="H28" s="111">
        <v>114590.349</v>
      </c>
      <c r="I28" s="111">
        <f t="shared" si="29"/>
        <v>-0.65099999999802094</v>
      </c>
      <c r="J28" s="111">
        <v>114590.349</v>
      </c>
      <c r="K28" s="120">
        <f t="shared" si="30"/>
        <v>99.999431892557013</v>
      </c>
      <c r="L28" s="111">
        <f t="shared" ref="L28:L29" si="35">E28</f>
        <v>114591</v>
      </c>
      <c r="M28" s="119">
        <f>L28/E28*100</f>
        <v>100</v>
      </c>
      <c r="N28" s="119">
        <f>L28-E28</f>
        <v>0</v>
      </c>
      <c r="O28" s="111">
        <f>J28-G28</f>
        <v>-0.65099999999802094</v>
      </c>
      <c r="P28" s="111">
        <f>Q28+R28+S28</f>
        <v>-0.65100000000000002</v>
      </c>
      <c r="Q28" s="119">
        <v>-0.65100000000000002</v>
      </c>
      <c r="R28" s="119">
        <v>0</v>
      </c>
      <c r="S28" s="119">
        <v>0</v>
      </c>
      <c r="T28" s="119">
        <v>0</v>
      </c>
      <c r="U28" s="121">
        <f>O28-P28-T28</f>
        <v>1.979083563696804E-12</v>
      </c>
      <c r="V28" s="119">
        <v>0</v>
      </c>
      <c r="W28" s="119">
        <v>0</v>
      </c>
      <c r="X28" s="119">
        <v>0</v>
      </c>
      <c r="Y28" s="119">
        <v>0</v>
      </c>
      <c r="Z28" s="156" t="s">
        <v>152</v>
      </c>
      <c r="AA28" s="117"/>
    </row>
    <row r="29" spans="1:28" s="113" customFormat="1" ht="34.200000000000003" customHeight="1">
      <c r="A29" s="109" t="s">
        <v>29</v>
      </c>
      <c r="B29" s="109" t="s">
        <v>29</v>
      </c>
      <c r="C29" s="109" t="s">
        <v>33</v>
      </c>
      <c r="D29" s="110" t="s">
        <v>34</v>
      </c>
      <c r="E29" s="111">
        <v>4214</v>
      </c>
      <c r="F29" s="119">
        <v>4214</v>
      </c>
      <c r="G29" s="111">
        <v>4214</v>
      </c>
      <c r="H29" s="111">
        <v>4213.9849999999997</v>
      </c>
      <c r="I29" s="111">
        <f t="shared" si="29"/>
        <v>-1.5000000000327418E-2</v>
      </c>
      <c r="J29" s="111">
        <v>4213.9849999999997</v>
      </c>
      <c r="K29" s="120">
        <f t="shared" si="30"/>
        <v>99.999644043663977</v>
      </c>
      <c r="L29" s="111">
        <f t="shared" si="35"/>
        <v>4214</v>
      </c>
      <c r="M29" s="119">
        <f t="shared" ref="M29:M31" si="36">L29/E29*100</f>
        <v>100</v>
      </c>
      <c r="N29" s="119">
        <f t="shared" ref="N29" si="37">L29-E29</f>
        <v>0</v>
      </c>
      <c r="O29" s="111">
        <f>J29-G29</f>
        <v>-1.5000000000327418E-2</v>
      </c>
      <c r="P29" s="111">
        <f>Q29+R29+S29</f>
        <v>-1.4999999999999999E-2</v>
      </c>
      <c r="Q29" s="119">
        <v>0</v>
      </c>
      <c r="R29" s="119">
        <v>0</v>
      </c>
      <c r="S29" s="119">
        <v>-1.4999999999999999E-2</v>
      </c>
      <c r="T29" s="119">
        <v>0</v>
      </c>
      <c r="U29" s="121">
        <f t="shared" ref="U29" si="38">O29-P29-T29</f>
        <v>-3.2741864774976648E-13</v>
      </c>
      <c r="V29" s="119">
        <v>0</v>
      </c>
      <c r="W29" s="119">
        <v>0</v>
      </c>
      <c r="X29" s="119"/>
      <c r="Y29" s="119">
        <v>0</v>
      </c>
      <c r="Z29" s="156" t="s">
        <v>153</v>
      </c>
      <c r="AA29" s="112"/>
    </row>
    <row r="30" spans="1:28" s="113" customFormat="1" ht="0.6" customHeight="1">
      <c r="A30" s="109"/>
      <c r="B30" s="109"/>
      <c r="C30" s="109"/>
      <c r="D30" s="110"/>
      <c r="E30" s="111"/>
      <c r="F30" s="119"/>
      <c r="G30" s="111"/>
      <c r="H30" s="111"/>
      <c r="I30" s="111"/>
      <c r="J30" s="111"/>
      <c r="K30" s="120" t="e">
        <f t="shared" si="30"/>
        <v>#DIV/0!</v>
      </c>
      <c r="L30" s="111"/>
      <c r="M30" s="119" t="e">
        <f t="shared" si="36"/>
        <v>#DIV/0!</v>
      </c>
      <c r="N30" s="119"/>
      <c r="O30" s="111"/>
      <c r="P30" s="111"/>
      <c r="Q30" s="119"/>
      <c r="R30" s="119"/>
      <c r="S30" s="119"/>
      <c r="T30" s="119"/>
      <c r="U30" s="121"/>
      <c r="V30" s="119"/>
      <c r="W30" s="119"/>
      <c r="X30" s="119"/>
      <c r="Y30" s="119"/>
      <c r="Z30" s="112"/>
      <c r="AA30" s="112"/>
    </row>
    <row r="31" spans="1:28" s="113" customFormat="1" ht="64.8" customHeight="1">
      <c r="A31" s="109" t="s">
        <v>29</v>
      </c>
      <c r="B31" s="109" t="s">
        <v>31</v>
      </c>
      <c r="C31" s="109" t="s">
        <v>29</v>
      </c>
      <c r="D31" s="110" t="s">
        <v>46</v>
      </c>
      <c r="E31" s="111">
        <f>E35+E32+E33+E34</f>
        <v>124010.6</v>
      </c>
      <c r="F31" s="111">
        <f t="shared" ref="F31:Y31" si="39">F35+F32+F33+F34</f>
        <v>124010.6</v>
      </c>
      <c r="G31" s="111">
        <f t="shared" si="39"/>
        <v>124010.6</v>
      </c>
      <c r="H31" s="111">
        <f t="shared" si="39"/>
        <v>123999.13357999999</v>
      </c>
      <c r="I31" s="111">
        <f t="shared" si="39"/>
        <v>-11.466420000000653</v>
      </c>
      <c r="J31" s="111">
        <f t="shared" si="39"/>
        <v>123999.13357999999</v>
      </c>
      <c r="K31" s="120">
        <f t="shared" si="30"/>
        <v>99.990753677508209</v>
      </c>
      <c r="L31" s="111">
        <f t="shared" si="39"/>
        <v>124010.6</v>
      </c>
      <c r="M31" s="119">
        <f t="shared" si="36"/>
        <v>100</v>
      </c>
      <c r="N31" s="111">
        <f t="shared" si="39"/>
        <v>0</v>
      </c>
      <c r="O31" s="111">
        <f t="shared" si="39"/>
        <v>-11.466420000000653</v>
      </c>
      <c r="P31" s="111">
        <f t="shared" si="39"/>
        <v>-11.47</v>
      </c>
      <c r="Q31" s="111">
        <f t="shared" si="39"/>
        <v>-0.11</v>
      </c>
      <c r="R31" s="111">
        <f t="shared" si="39"/>
        <v>0</v>
      </c>
      <c r="S31" s="111">
        <f t="shared" si="39"/>
        <v>-11.36</v>
      </c>
      <c r="T31" s="111">
        <f t="shared" si="39"/>
        <v>0</v>
      </c>
      <c r="U31" s="111">
        <f t="shared" si="39"/>
        <v>3.5799999993471054E-3</v>
      </c>
      <c r="V31" s="111">
        <f t="shared" si="39"/>
        <v>0</v>
      </c>
      <c r="W31" s="111">
        <f t="shared" si="39"/>
        <v>0</v>
      </c>
      <c r="X31" s="111">
        <f t="shared" si="39"/>
        <v>0</v>
      </c>
      <c r="Y31" s="111">
        <f t="shared" si="39"/>
        <v>0</v>
      </c>
      <c r="Z31" s="112"/>
      <c r="AA31" s="112"/>
    </row>
    <row r="32" spans="1:28" s="113" customFormat="1" ht="85.2" hidden="1" customHeight="1">
      <c r="A32" s="109" t="s">
        <v>29</v>
      </c>
      <c r="B32" s="109" t="s">
        <v>29</v>
      </c>
      <c r="C32" s="109" t="s">
        <v>31</v>
      </c>
      <c r="D32" s="110" t="s">
        <v>130</v>
      </c>
      <c r="E32" s="111">
        <v>0</v>
      </c>
      <c r="F32" s="119">
        <v>0</v>
      </c>
      <c r="G32" s="111">
        <v>0</v>
      </c>
      <c r="H32" s="111">
        <v>0</v>
      </c>
      <c r="I32" s="111">
        <f t="shared" ref="I32:I34" si="40">H32-F32</f>
        <v>0</v>
      </c>
      <c r="J32" s="111">
        <v>0</v>
      </c>
      <c r="K32" s="120" t="e">
        <f t="shared" ref="K32:K35" si="41">J32/G32*100</f>
        <v>#DIV/0!</v>
      </c>
      <c r="L32" s="111">
        <f t="shared" ref="L32:L33" si="42">E32</f>
        <v>0</v>
      </c>
      <c r="M32" s="119" t="e">
        <f t="shared" ref="M32:M34" si="43">L32/E32*100</f>
        <v>#DIV/0!</v>
      </c>
      <c r="N32" s="119">
        <f t="shared" ref="N32:N34" si="44">L32-E32</f>
        <v>0</v>
      </c>
      <c r="O32" s="111">
        <f t="shared" ref="O32:O34" si="45">J32-G32</f>
        <v>0</v>
      </c>
      <c r="P32" s="111">
        <f t="shared" ref="P32:P34" si="46">Q32+R32+S32</f>
        <v>0</v>
      </c>
      <c r="Q32" s="119">
        <v>0</v>
      </c>
      <c r="R32" s="119">
        <v>0</v>
      </c>
      <c r="S32" s="119">
        <v>0</v>
      </c>
      <c r="T32" s="119">
        <v>0</v>
      </c>
      <c r="U32" s="121">
        <f t="shared" ref="U32:U34" si="47">O32-P32-T32</f>
        <v>0</v>
      </c>
      <c r="V32" s="119"/>
      <c r="W32" s="119"/>
      <c r="X32" s="119">
        <v>0</v>
      </c>
      <c r="Y32" s="119">
        <v>0</v>
      </c>
      <c r="Z32" s="112"/>
      <c r="AA32" s="112"/>
      <c r="AB32" s="112"/>
    </row>
    <row r="33" spans="1:33" s="113" customFormat="1" ht="85.5" customHeight="1">
      <c r="A33" s="109" t="s">
        <v>29</v>
      </c>
      <c r="B33" s="109" t="s">
        <v>29</v>
      </c>
      <c r="C33" s="109" t="s">
        <v>33</v>
      </c>
      <c r="D33" s="110" t="s">
        <v>34</v>
      </c>
      <c r="E33" s="111">
        <v>73617.100000000006</v>
      </c>
      <c r="F33" s="119">
        <v>73617.100000000006</v>
      </c>
      <c r="G33" s="111">
        <v>73617.100000000006</v>
      </c>
      <c r="H33" s="111">
        <v>73614.863580000005</v>
      </c>
      <c r="I33" s="111">
        <f t="shared" si="40"/>
        <v>-2.2364200000010896</v>
      </c>
      <c r="J33" s="111">
        <v>73614.863580000005</v>
      </c>
      <c r="K33" s="120">
        <f t="shared" si="41"/>
        <v>99.996962091687934</v>
      </c>
      <c r="L33" s="111">
        <f t="shared" si="42"/>
        <v>73617.100000000006</v>
      </c>
      <c r="M33" s="119">
        <f t="shared" si="43"/>
        <v>100</v>
      </c>
      <c r="N33" s="119">
        <f t="shared" si="44"/>
        <v>0</v>
      </c>
      <c r="O33" s="111">
        <f t="shared" si="45"/>
        <v>-2.2364200000010896</v>
      </c>
      <c r="P33" s="111">
        <f t="shared" si="46"/>
        <v>-2.2399999999999998</v>
      </c>
      <c r="Q33" s="119">
        <v>-0.11</v>
      </c>
      <c r="R33" s="119">
        <v>0</v>
      </c>
      <c r="S33" s="119">
        <v>-2.13</v>
      </c>
      <c r="T33" s="119">
        <v>0</v>
      </c>
      <c r="U33" s="121">
        <f t="shared" si="47"/>
        <v>3.5799999989101217E-3</v>
      </c>
      <c r="V33" s="119"/>
      <c r="W33" s="119"/>
      <c r="X33" s="119"/>
      <c r="Y33" s="119">
        <v>0</v>
      </c>
      <c r="Z33" s="156" t="s">
        <v>154</v>
      </c>
      <c r="AA33" s="112"/>
      <c r="AB33" s="112"/>
    </row>
    <row r="34" spans="1:33" s="113" customFormat="1" ht="49.2" customHeight="1">
      <c r="A34" s="109" t="s">
        <v>29</v>
      </c>
      <c r="B34" s="109" t="s">
        <v>29</v>
      </c>
      <c r="C34" s="109" t="s">
        <v>129</v>
      </c>
      <c r="D34" s="110" t="s">
        <v>131</v>
      </c>
      <c r="E34" s="111">
        <v>39580.6</v>
      </c>
      <c r="F34" s="119">
        <v>39580.6</v>
      </c>
      <c r="G34" s="111">
        <v>39580.6</v>
      </c>
      <c r="H34" s="111">
        <v>39578.1</v>
      </c>
      <c r="I34" s="111">
        <f t="shared" si="40"/>
        <v>-2.5</v>
      </c>
      <c r="J34" s="111">
        <v>39578.1</v>
      </c>
      <c r="K34" s="120">
        <f t="shared" ref="K34" si="48">J34/G34*100</f>
        <v>99.993683774374318</v>
      </c>
      <c r="L34" s="111">
        <f>E34</f>
        <v>39580.6</v>
      </c>
      <c r="M34" s="119">
        <f t="shared" si="43"/>
        <v>100</v>
      </c>
      <c r="N34" s="119">
        <f t="shared" si="44"/>
        <v>0</v>
      </c>
      <c r="O34" s="111">
        <f t="shared" si="45"/>
        <v>-2.5</v>
      </c>
      <c r="P34" s="111">
        <f t="shared" si="46"/>
        <v>-2.5</v>
      </c>
      <c r="Q34" s="119">
        <v>0</v>
      </c>
      <c r="R34" s="119">
        <v>0</v>
      </c>
      <c r="S34" s="119">
        <v>-2.5</v>
      </c>
      <c r="T34" s="119">
        <v>0</v>
      </c>
      <c r="U34" s="121">
        <f t="shared" si="47"/>
        <v>0</v>
      </c>
      <c r="V34" s="119"/>
      <c r="W34" s="119"/>
      <c r="X34" s="119">
        <v>0</v>
      </c>
      <c r="Y34" s="119">
        <v>0</v>
      </c>
      <c r="Z34" s="156" t="s">
        <v>155</v>
      </c>
      <c r="AA34" s="117"/>
      <c r="AB34" s="112"/>
    </row>
    <row r="35" spans="1:33" s="113" customFormat="1" ht="49.2" customHeight="1">
      <c r="A35" s="109" t="s">
        <v>29</v>
      </c>
      <c r="B35" s="109" t="s">
        <v>29</v>
      </c>
      <c r="C35" s="109" t="s">
        <v>143</v>
      </c>
      <c r="D35" s="110" t="s">
        <v>144</v>
      </c>
      <c r="E35" s="111">
        <v>10812.9</v>
      </c>
      <c r="F35" s="119">
        <v>10812.9</v>
      </c>
      <c r="G35" s="111">
        <v>10812.9</v>
      </c>
      <c r="H35" s="111">
        <v>10806.17</v>
      </c>
      <c r="I35" s="111">
        <f t="shared" si="22"/>
        <v>-6.7299999999995634</v>
      </c>
      <c r="J35" s="111">
        <v>10806.17</v>
      </c>
      <c r="K35" s="120">
        <f t="shared" si="41"/>
        <v>99.937759527971224</v>
      </c>
      <c r="L35" s="111">
        <f>E35</f>
        <v>10812.9</v>
      </c>
      <c r="M35" s="119">
        <f t="shared" si="24"/>
        <v>100</v>
      </c>
      <c r="N35" s="119">
        <f t="shared" si="25"/>
        <v>0</v>
      </c>
      <c r="O35" s="111">
        <f t="shared" ref="O35:O47" si="49">J35-G35</f>
        <v>-6.7299999999995634</v>
      </c>
      <c r="P35" s="111">
        <f t="shared" ref="P35:P47" si="50">Q35+R35+S35</f>
        <v>-6.73</v>
      </c>
      <c r="Q35" s="119">
        <v>0</v>
      </c>
      <c r="R35" s="119">
        <v>0</v>
      </c>
      <c r="S35" s="119">
        <v>-6.73</v>
      </c>
      <c r="T35" s="119">
        <v>0</v>
      </c>
      <c r="U35" s="121">
        <f t="shared" ref="U35:U47" si="51">O35-P35-T35</f>
        <v>4.3698378249246161E-13</v>
      </c>
      <c r="V35" s="119"/>
      <c r="W35" s="119"/>
      <c r="X35" s="119">
        <v>0</v>
      </c>
      <c r="Y35" s="119">
        <v>0</v>
      </c>
      <c r="Z35" s="156" t="s">
        <v>156</v>
      </c>
      <c r="AA35" s="117"/>
      <c r="AB35" s="112"/>
    </row>
    <row r="36" spans="1:33" s="113" customFormat="1" ht="39" customHeight="1">
      <c r="A36" s="109" t="s">
        <v>29</v>
      </c>
      <c r="B36" s="109" t="s">
        <v>50</v>
      </c>
      <c r="C36" s="109" t="s">
        <v>29</v>
      </c>
      <c r="D36" s="110" t="s">
        <v>51</v>
      </c>
      <c r="E36" s="111">
        <f>E39+E37+E38</f>
        <v>175402.9</v>
      </c>
      <c r="F36" s="111">
        <f t="shared" ref="F36:Q36" si="52">F39+F37+F38</f>
        <v>175402.9</v>
      </c>
      <c r="G36" s="111">
        <f t="shared" si="52"/>
        <v>175402.9</v>
      </c>
      <c r="H36" s="111">
        <f t="shared" si="52"/>
        <v>175402.42488999999</v>
      </c>
      <c r="I36" s="111">
        <f>H36-F36</f>
        <v>-0.47510999999940395</v>
      </c>
      <c r="J36" s="111">
        <f t="shared" si="52"/>
        <v>175402.42488999999</v>
      </c>
      <c r="K36" s="120">
        <f>J36/G36*100</f>
        <v>99.999729132186516</v>
      </c>
      <c r="L36" s="111">
        <f t="shared" si="52"/>
        <v>175402.9</v>
      </c>
      <c r="M36" s="119">
        <f>L36/E36*100</f>
        <v>100</v>
      </c>
      <c r="N36" s="111">
        <f t="shared" si="52"/>
        <v>0</v>
      </c>
      <c r="O36" s="111">
        <f>J36-G36</f>
        <v>-0.47510999999940395</v>
      </c>
      <c r="P36" s="111">
        <f t="shared" si="52"/>
        <v>-0.47894999999999999</v>
      </c>
      <c r="Q36" s="111">
        <f t="shared" si="52"/>
        <v>-0.183</v>
      </c>
      <c r="R36" s="111">
        <f t="shared" ref="R36" si="53">R39+R37+R38</f>
        <v>-0.25095000000000001</v>
      </c>
      <c r="S36" s="111">
        <f t="shared" ref="S36" si="54">S39+S37+S38</f>
        <v>-4.4999999999999998E-2</v>
      </c>
      <c r="T36" s="111">
        <f t="shared" ref="T36:V36" si="55">T39+T37+T38</f>
        <v>0</v>
      </c>
      <c r="U36" s="121">
        <f>O36-P36-T36</f>
        <v>3.8400000005960333E-3</v>
      </c>
      <c r="V36" s="111">
        <f t="shared" si="55"/>
        <v>0</v>
      </c>
      <c r="W36" s="111">
        <f t="shared" ref="W36" si="56">W39+W37+W38</f>
        <v>0</v>
      </c>
      <c r="X36" s="111">
        <f t="shared" ref="X36" si="57">X39+X37+X38</f>
        <v>0</v>
      </c>
      <c r="Y36" s="111">
        <f t="shared" ref="Y36" si="58">Y39+Y37+Y38</f>
        <v>0</v>
      </c>
      <c r="Z36" s="112"/>
      <c r="AA36" s="112"/>
    </row>
    <row r="37" spans="1:33" s="113" customFormat="1" ht="64.5" customHeight="1">
      <c r="A37" s="109" t="s">
        <v>29</v>
      </c>
      <c r="B37" s="109" t="s">
        <v>29</v>
      </c>
      <c r="C37" s="109" t="s">
        <v>31</v>
      </c>
      <c r="D37" s="110" t="s">
        <v>32</v>
      </c>
      <c r="E37" s="111">
        <v>25444</v>
      </c>
      <c r="F37" s="119">
        <v>25444</v>
      </c>
      <c r="G37" s="111">
        <v>25444</v>
      </c>
      <c r="H37" s="111">
        <v>25444</v>
      </c>
      <c r="I37" s="111">
        <f t="shared" ref="I37" si="59">H37-F37</f>
        <v>0</v>
      </c>
      <c r="J37" s="111">
        <v>25444</v>
      </c>
      <c r="K37" s="120">
        <f t="shared" ref="K37" si="60">J37/G37*100</f>
        <v>100</v>
      </c>
      <c r="L37" s="111">
        <f>E37</f>
        <v>25444</v>
      </c>
      <c r="M37" s="119">
        <f t="shared" ref="M37:M38" si="61">L37/E37*100</f>
        <v>100</v>
      </c>
      <c r="N37" s="119">
        <f t="shared" ref="N37" si="62">L37-E37</f>
        <v>0</v>
      </c>
      <c r="O37" s="111">
        <f t="shared" ref="O37" si="63">J37-G37</f>
        <v>0</v>
      </c>
      <c r="P37" s="111">
        <f t="shared" ref="P37:P43" si="64">Q37+R37+S37</f>
        <v>-3.9500000000000004E-3</v>
      </c>
      <c r="Q37" s="119">
        <v>0</v>
      </c>
      <c r="R37" s="119">
        <v>-3.9500000000000004E-3</v>
      </c>
      <c r="S37" s="119">
        <v>0</v>
      </c>
      <c r="T37" s="119">
        <v>0</v>
      </c>
      <c r="U37" s="121">
        <f t="shared" ref="U37:U46" si="65">O37-P37-T37</f>
        <v>3.9500000000000004E-3</v>
      </c>
      <c r="V37" s="119">
        <v>0</v>
      </c>
      <c r="W37" s="119">
        <v>0</v>
      </c>
      <c r="X37" s="119">
        <v>0</v>
      </c>
      <c r="Y37" s="119">
        <v>0</v>
      </c>
      <c r="Z37" s="156"/>
      <c r="AA37" s="112"/>
    </row>
    <row r="38" spans="1:33" s="113" customFormat="1" ht="83.25" customHeight="1">
      <c r="A38" s="109" t="s">
        <v>29</v>
      </c>
      <c r="B38" s="109" t="s">
        <v>29</v>
      </c>
      <c r="C38" s="109" t="s">
        <v>33</v>
      </c>
      <c r="D38" s="110" t="s">
        <v>34</v>
      </c>
      <c r="E38" s="111">
        <v>113763.9</v>
      </c>
      <c r="F38" s="119">
        <v>113763.9</v>
      </c>
      <c r="G38" s="111">
        <v>113763.9</v>
      </c>
      <c r="H38" s="111">
        <v>113763.42488999999</v>
      </c>
      <c r="I38" s="111">
        <f t="shared" ref="I38:I43" si="66">H38-F38</f>
        <v>-0.47510999999940395</v>
      </c>
      <c r="J38" s="111">
        <v>113763.42488999999</v>
      </c>
      <c r="K38" s="120">
        <f t="shared" ref="K38:K43" si="67">J38/G38*100</f>
        <v>99.999582371912354</v>
      </c>
      <c r="L38" s="111">
        <f>E38</f>
        <v>113763.9</v>
      </c>
      <c r="M38" s="119">
        <f t="shared" si="61"/>
        <v>100</v>
      </c>
      <c r="N38" s="119">
        <f t="shared" ref="N38:N43" si="68">L38-E38</f>
        <v>0</v>
      </c>
      <c r="O38" s="111">
        <f t="shared" ref="O38:O43" si="69">J38-G38</f>
        <v>-0.47510999999940395</v>
      </c>
      <c r="P38" s="111">
        <f t="shared" ref="P38" si="70">Q38+R38+S38</f>
        <v>-0.47499999999999998</v>
      </c>
      <c r="Q38" s="119">
        <v>-0.183</v>
      </c>
      <c r="R38" s="119">
        <v>-0.247</v>
      </c>
      <c r="S38" s="119">
        <v>-4.4999999999999998E-2</v>
      </c>
      <c r="T38" s="119">
        <v>0</v>
      </c>
      <c r="U38" s="121">
        <f t="shared" ref="U38" si="71">O38-P38-T38</f>
        <v>-1.0999999940397576E-4</v>
      </c>
      <c r="V38" s="119">
        <v>0</v>
      </c>
      <c r="W38" s="119">
        <v>0</v>
      </c>
      <c r="X38" s="119">
        <v>0</v>
      </c>
      <c r="Y38" s="119"/>
      <c r="Z38" s="156" t="s">
        <v>157</v>
      </c>
      <c r="AA38" s="117"/>
    </row>
    <row r="39" spans="1:33" s="113" customFormat="1" ht="83.25" customHeight="1">
      <c r="A39" s="109" t="s">
        <v>29</v>
      </c>
      <c r="B39" s="109" t="s">
        <v>29</v>
      </c>
      <c r="C39" s="109" t="s">
        <v>96</v>
      </c>
      <c r="D39" s="110" t="s">
        <v>142</v>
      </c>
      <c r="E39" s="111">
        <v>36195</v>
      </c>
      <c r="F39" s="119">
        <v>36195</v>
      </c>
      <c r="G39" s="111">
        <v>36195</v>
      </c>
      <c r="H39" s="111">
        <v>36195</v>
      </c>
      <c r="I39" s="111">
        <f t="shared" si="66"/>
        <v>0</v>
      </c>
      <c r="J39" s="111">
        <v>36195</v>
      </c>
      <c r="K39" s="120">
        <f t="shared" si="67"/>
        <v>100</v>
      </c>
      <c r="L39" s="111">
        <f>E39</f>
        <v>36195</v>
      </c>
      <c r="M39" s="119">
        <f t="shared" ref="M39:M44" si="72">L39/E39*100</f>
        <v>100</v>
      </c>
      <c r="N39" s="119">
        <f t="shared" si="68"/>
        <v>0</v>
      </c>
      <c r="O39" s="111">
        <f t="shared" si="69"/>
        <v>0</v>
      </c>
      <c r="P39" s="111">
        <f t="shared" si="64"/>
        <v>0</v>
      </c>
      <c r="Q39" s="119"/>
      <c r="R39" s="119">
        <v>0</v>
      </c>
      <c r="S39" s="119"/>
      <c r="T39" s="119">
        <v>0</v>
      </c>
      <c r="U39" s="121">
        <f t="shared" si="65"/>
        <v>0</v>
      </c>
      <c r="V39" s="119">
        <v>0</v>
      </c>
      <c r="W39" s="119">
        <v>0</v>
      </c>
      <c r="X39" s="119">
        <v>0</v>
      </c>
      <c r="Y39" s="119">
        <v>0</v>
      </c>
      <c r="Z39" s="156"/>
      <c r="AA39" s="117">
        <v>0</v>
      </c>
    </row>
    <row r="40" spans="1:33" s="113" customFormat="1" ht="106.5" customHeight="1">
      <c r="A40" s="109" t="s">
        <v>29</v>
      </c>
      <c r="B40" s="109" t="s">
        <v>52</v>
      </c>
      <c r="C40" s="109" t="s">
        <v>29</v>
      </c>
      <c r="D40" s="110" t="s">
        <v>53</v>
      </c>
      <c r="E40" s="111">
        <f>E41</f>
        <v>64194</v>
      </c>
      <c r="F40" s="119">
        <f>F41</f>
        <v>64194</v>
      </c>
      <c r="G40" s="111">
        <f>G41</f>
        <v>64194</v>
      </c>
      <c r="H40" s="111">
        <f>H41</f>
        <v>64194</v>
      </c>
      <c r="I40" s="111">
        <f t="shared" si="66"/>
        <v>0</v>
      </c>
      <c r="J40" s="111">
        <f>J41</f>
        <v>64194</v>
      </c>
      <c r="K40" s="120">
        <f t="shared" si="67"/>
        <v>100</v>
      </c>
      <c r="L40" s="111">
        <f>L41</f>
        <v>64194</v>
      </c>
      <c r="M40" s="119">
        <f t="shared" si="72"/>
        <v>100</v>
      </c>
      <c r="N40" s="119">
        <f t="shared" si="68"/>
        <v>0</v>
      </c>
      <c r="O40" s="111">
        <f t="shared" si="69"/>
        <v>0</v>
      </c>
      <c r="P40" s="111">
        <f t="shared" si="64"/>
        <v>0</v>
      </c>
      <c r="Q40" s="119">
        <f t="shared" ref="Q40:Y40" si="73">Q41</f>
        <v>0</v>
      </c>
      <c r="R40" s="119">
        <f t="shared" si="73"/>
        <v>0</v>
      </c>
      <c r="S40" s="119">
        <f t="shared" si="73"/>
        <v>0</v>
      </c>
      <c r="T40" s="119">
        <f t="shared" si="73"/>
        <v>0</v>
      </c>
      <c r="U40" s="121">
        <f t="shared" si="65"/>
        <v>0</v>
      </c>
      <c r="V40" s="119">
        <f t="shared" si="73"/>
        <v>0</v>
      </c>
      <c r="W40" s="119">
        <f t="shared" si="73"/>
        <v>0</v>
      </c>
      <c r="X40" s="119">
        <f t="shared" si="73"/>
        <v>0</v>
      </c>
      <c r="Y40" s="119">
        <f t="shared" si="73"/>
        <v>0</v>
      </c>
      <c r="Z40" s="112"/>
      <c r="AA40" s="112"/>
    </row>
    <row r="41" spans="1:33" s="113" customFormat="1" ht="51.75" customHeight="1">
      <c r="A41" s="109" t="s">
        <v>29</v>
      </c>
      <c r="B41" s="109" t="s">
        <v>29</v>
      </c>
      <c r="C41" s="109" t="s">
        <v>33</v>
      </c>
      <c r="D41" s="110" t="s">
        <v>54</v>
      </c>
      <c r="E41" s="111">
        <v>64194</v>
      </c>
      <c r="F41" s="119">
        <v>64194</v>
      </c>
      <c r="G41" s="111">
        <v>64194</v>
      </c>
      <c r="H41" s="111">
        <v>64194</v>
      </c>
      <c r="I41" s="111">
        <f t="shared" si="66"/>
        <v>0</v>
      </c>
      <c r="J41" s="111">
        <v>64194</v>
      </c>
      <c r="K41" s="120">
        <f t="shared" si="67"/>
        <v>100</v>
      </c>
      <c r="L41" s="111">
        <f>E41</f>
        <v>64194</v>
      </c>
      <c r="M41" s="119">
        <f t="shared" si="72"/>
        <v>100</v>
      </c>
      <c r="N41" s="119">
        <f t="shared" si="68"/>
        <v>0</v>
      </c>
      <c r="O41" s="111">
        <f t="shared" si="69"/>
        <v>0</v>
      </c>
      <c r="P41" s="111">
        <f t="shared" si="64"/>
        <v>0</v>
      </c>
      <c r="Q41" s="119">
        <v>0</v>
      </c>
      <c r="R41" s="119">
        <v>0</v>
      </c>
      <c r="S41" s="119">
        <v>0</v>
      </c>
      <c r="T41" s="119">
        <v>0</v>
      </c>
      <c r="U41" s="121">
        <f t="shared" si="65"/>
        <v>0</v>
      </c>
      <c r="V41" s="119">
        <v>0</v>
      </c>
      <c r="W41" s="119">
        <v>0</v>
      </c>
      <c r="X41" s="119">
        <v>0</v>
      </c>
      <c r="Y41" s="119">
        <v>0</v>
      </c>
      <c r="Z41" s="112"/>
      <c r="AA41" s="112"/>
      <c r="AB41" s="122"/>
      <c r="AC41" s="122"/>
      <c r="AD41" s="122"/>
      <c r="AE41" s="122"/>
      <c r="AF41" s="122"/>
      <c r="AG41" s="122"/>
    </row>
    <row r="42" spans="1:33" s="113" customFormat="1" ht="52.5" customHeight="1">
      <c r="A42" s="109" t="s">
        <v>29</v>
      </c>
      <c r="B42" s="109" t="s">
        <v>125</v>
      </c>
      <c r="C42" s="109" t="s">
        <v>29</v>
      </c>
      <c r="D42" s="110" t="s">
        <v>49</v>
      </c>
      <c r="E42" s="111">
        <f>E43</f>
        <v>498</v>
      </c>
      <c r="F42" s="119">
        <f>F43</f>
        <v>498</v>
      </c>
      <c r="G42" s="111">
        <f>G43</f>
        <v>498</v>
      </c>
      <c r="H42" s="111">
        <f>H43</f>
        <v>498</v>
      </c>
      <c r="I42" s="111">
        <f t="shared" si="66"/>
        <v>0</v>
      </c>
      <c r="J42" s="111">
        <f>J43</f>
        <v>498</v>
      </c>
      <c r="K42" s="120">
        <f t="shared" si="67"/>
        <v>100</v>
      </c>
      <c r="L42" s="111">
        <f>L43</f>
        <v>498</v>
      </c>
      <c r="M42" s="119">
        <f t="shared" si="72"/>
        <v>100</v>
      </c>
      <c r="N42" s="119">
        <f t="shared" si="68"/>
        <v>0</v>
      </c>
      <c r="O42" s="111">
        <f t="shared" si="69"/>
        <v>0</v>
      </c>
      <c r="P42" s="111">
        <f t="shared" si="64"/>
        <v>0</v>
      </c>
      <c r="Q42" s="119">
        <f t="shared" ref="Q42:Y42" si="74">Q43</f>
        <v>0</v>
      </c>
      <c r="R42" s="119">
        <f t="shared" si="74"/>
        <v>0</v>
      </c>
      <c r="S42" s="119">
        <f t="shared" si="74"/>
        <v>0</v>
      </c>
      <c r="T42" s="119">
        <f t="shared" si="74"/>
        <v>0</v>
      </c>
      <c r="U42" s="121">
        <f t="shared" si="65"/>
        <v>0</v>
      </c>
      <c r="V42" s="119">
        <f t="shared" si="74"/>
        <v>0</v>
      </c>
      <c r="W42" s="119">
        <f t="shared" si="74"/>
        <v>0</v>
      </c>
      <c r="X42" s="119">
        <f t="shared" si="74"/>
        <v>0</v>
      </c>
      <c r="Y42" s="119">
        <f t="shared" si="74"/>
        <v>0</v>
      </c>
      <c r="Z42" s="112"/>
      <c r="AA42" s="112"/>
    </row>
    <row r="43" spans="1:33" s="113" customFormat="1" ht="51" customHeight="1">
      <c r="A43" s="109" t="s">
        <v>29</v>
      </c>
      <c r="B43" s="109" t="s">
        <v>29</v>
      </c>
      <c r="C43" s="109" t="s">
        <v>33</v>
      </c>
      <c r="D43" s="110" t="s">
        <v>34</v>
      </c>
      <c r="E43" s="111">
        <v>498</v>
      </c>
      <c r="F43" s="119">
        <v>498</v>
      </c>
      <c r="G43" s="111">
        <v>498</v>
      </c>
      <c r="H43" s="111">
        <v>498</v>
      </c>
      <c r="I43" s="111">
        <f t="shared" si="66"/>
        <v>0</v>
      </c>
      <c r="J43" s="111">
        <v>498</v>
      </c>
      <c r="K43" s="120">
        <f t="shared" si="67"/>
        <v>100</v>
      </c>
      <c r="L43" s="111">
        <f>E43</f>
        <v>498</v>
      </c>
      <c r="M43" s="119">
        <f t="shared" si="72"/>
        <v>100</v>
      </c>
      <c r="N43" s="119">
        <f t="shared" si="68"/>
        <v>0</v>
      </c>
      <c r="O43" s="111">
        <f t="shared" si="69"/>
        <v>0</v>
      </c>
      <c r="P43" s="111">
        <f t="shared" si="64"/>
        <v>0</v>
      </c>
      <c r="Q43" s="119">
        <v>0</v>
      </c>
      <c r="R43" s="119">
        <v>0</v>
      </c>
      <c r="S43" s="119">
        <v>0</v>
      </c>
      <c r="T43" s="119">
        <v>0</v>
      </c>
      <c r="U43" s="121">
        <f t="shared" si="65"/>
        <v>0</v>
      </c>
      <c r="V43" s="119">
        <v>0</v>
      </c>
      <c r="W43" s="119">
        <v>0</v>
      </c>
      <c r="X43" s="119">
        <v>0</v>
      </c>
      <c r="Y43" s="119">
        <v>0</v>
      </c>
      <c r="Z43" s="112"/>
      <c r="AA43" s="112"/>
    </row>
    <row r="44" spans="1:33" s="113" customFormat="1" ht="64.5" customHeight="1">
      <c r="A44" s="109" t="s">
        <v>29</v>
      </c>
      <c r="B44" s="109" t="s">
        <v>126</v>
      </c>
      <c r="C44" s="109" t="s">
        <v>29</v>
      </c>
      <c r="D44" s="123" t="s">
        <v>60</v>
      </c>
      <c r="E44" s="111">
        <f>E45+E47+E46</f>
        <v>53628.299999999996</v>
      </c>
      <c r="F44" s="111">
        <f t="shared" ref="F44:H44" si="75">F45+F47+F46</f>
        <v>53628.299999999996</v>
      </c>
      <c r="G44" s="111">
        <f t="shared" si="75"/>
        <v>53628.299999999996</v>
      </c>
      <c r="H44" s="111">
        <f t="shared" si="75"/>
        <v>53628.296000000002</v>
      </c>
      <c r="I44" s="111">
        <f t="shared" si="22"/>
        <v>-3.9999999935389496E-3</v>
      </c>
      <c r="J44" s="111">
        <f>J45+J47+J46</f>
        <v>53623.239000000001</v>
      </c>
      <c r="K44" s="111">
        <f t="shared" ref="K44" si="76">K45+K47+K46</f>
        <v>299.98099202791548</v>
      </c>
      <c r="L44" s="111">
        <f>L45+L47+L46</f>
        <v>53628.299999999996</v>
      </c>
      <c r="M44" s="119">
        <f t="shared" si="72"/>
        <v>100</v>
      </c>
      <c r="N44" s="111">
        <f>N45+N47+N46</f>
        <v>0</v>
      </c>
      <c r="O44" s="111">
        <f t="shared" ref="O44:Y44" si="77">O45+O47+O46</f>
        <v>-5.0609999999996944</v>
      </c>
      <c r="P44" s="111">
        <f t="shared" si="77"/>
        <v>-5.0610000000000008</v>
      </c>
      <c r="Q44" s="111">
        <f t="shared" si="77"/>
        <v>-1E-3</v>
      </c>
      <c r="R44" s="111">
        <f t="shared" si="77"/>
        <v>0</v>
      </c>
      <c r="S44" s="111">
        <f t="shared" si="77"/>
        <v>-5.0600000000000005</v>
      </c>
      <c r="T44" s="111">
        <f t="shared" si="77"/>
        <v>0</v>
      </c>
      <c r="U44" s="111">
        <f t="shared" si="77"/>
        <v>3.0614399904038692E-13</v>
      </c>
      <c r="V44" s="111">
        <f t="shared" si="77"/>
        <v>0</v>
      </c>
      <c r="W44" s="111">
        <f t="shared" si="77"/>
        <v>0</v>
      </c>
      <c r="X44" s="111">
        <f t="shared" si="77"/>
        <v>0</v>
      </c>
      <c r="Y44" s="111">
        <f t="shared" si="77"/>
        <v>0</v>
      </c>
      <c r="Z44" s="112"/>
      <c r="AA44" s="112"/>
    </row>
    <row r="45" spans="1:33" s="113" customFormat="1" ht="78" customHeight="1">
      <c r="A45" s="109" t="s">
        <v>29</v>
      </c>
      <c r="B45" s="109" t="s">
        <v>29</v>
      </c>
      <c r="C45" s="109" t="s">
        <v>31</v>
      </c>
      <c r="D45" s="110" t="s">
        <v>32</v>
      </c>
      <c r="E45" s="111">
        <v>27725.200000000001</v>
      </c>
      <c r="F45" s="119">
        <v>27725.200000000001</v>
      </c>
      <c r="G45" s="111">
        <v>27725.200000000001</v>
      </c>
      <c r="H45" s="111">
        <v>27725.198</v>
      </c>
      <c r="I45" s="111">
        <f t="shared" si="22"/>
        <v>-2.0000000004074536E-3</v>
      </c>
      <c r="J45" s="111">
        <v>27720.343000000001</v>
      </c>
      <c r="K45" s="120">
        <f t="shared" si="23"/>
        <v>99.982481641250558</v>
      </c>
      <c r="L45" s="111">
        <f>E45</f>
        <v>27725.200000000001</v>
      </c>
      <c r="M45" s="119">
        <f t="shared" si="24"/>
        <v>100</v>
      </c>
      <c r="N45" s="119">
        <f t="shared" si="25"/>
        <v>0</v>
      </c>
      <c r="O45" s="111">
        <f t="shared" si="49"/>
        <v>-4.8569999999999709</v>
      </c>
      <c r="P45" s="111">
        <f t="shared" si="50"/>
        <v>-4.8580000000000005</v>
      </c>
      <c r="Q45" s="119">
        <v>-1E-3</v>
      </c>
      <c r="R45" s="119">
        <v>0</v>
      </c>
      <c r="S45" s="119">
        <v>-4.8570000000000002</v>
      </c>
      <c r="T45" s="119">
        <v>0</v>
      </c>
      <c r="U45" s="121">
        <f t="shared" si="65"/>
        <v>1.0000000000296438E-3</v>
      </c>
      <c r="V45" s="119">
        <v>0</v>
      </c>
      <c r="W45" s="119">
        <v>0</v>
      </c>
      <c r="X45" s="119">
        <v>0</v>
      </c>
      <c r="Y45" s="119">
        <v>0</v>
      </c>
      <c r="Z45" s="156" t="s">
        <v>158</v>
      </c>
      <c r="AA45" s="112"/>
    </row>
    <row r="46" spans="1:33" s="113" customFormat="1" ht="52.5" customHeight="1">
      <c r="A46" s="109" t="s">
        <v>29</v>
      </c>
      <c r="B46" s="109" t="s">
        <v>29</v>
      </c>
      <c r="C46" s="109" t="s">
        <v>33</v>
      </c>
      <c r="D46" s="110" t="s">
        <v>34</v>
      </c>
      <c r="E46" s="111">
        <v>13703.1</v>
      </c>
      <c r="F46" s="119">
        <v>13703.1</v>
      </c>
      <c r="G46" s="111">
        <v>13703.1</v>
      </c>
      <c r="H46" s="111">
        <v>13703.099</v>
      </c>
      <c r="I46" s="111">
        <f t="shared" ref="I46" si="78">H46-F46</f>
        <v>-1.0000000002037268E-3</v>
      </c>
      <c r="J46" s="111">
        <v>13702.897000000001</v>
      </c>
      <c r="K46" s="120">
        <f t="shared" ref="K46" si="79">J46/G46*100</f>
        <v>99.998518583386243</v>
      </c>
      <c r="L46" s="111">
        <f>E46</f>
        <v>13703.1</v>
      </c>
      <c r="M46" s="119">
        <f t="shared" ref="M46" si="80">L46/E46*100</f>
        <v>100</v>
      </c>
      <c r="N46" s="119">
        <f t="shared" ref="N46" si="81">L46-E46</f>
        <v>0</v>
      </c>
      <c r="O46" s="111">
        <f t="shared" ref="O46" si="82">J46-G46</f>
        <v>-0.20299999999951979</v>
      </c>
      <c r="P46" s="111">
        <f t="shared" ref="P46" si="83">Q46+R46+S46</f>
        <v>-0.20300000000000001</v>
      </c>
      <c r="Q46" s="119"/>
      <c r="R46" s="119">
        <v>0</v>
      </c>
      <c r="S46" s="119">
        <v>-0.20300000000000001</v>
      </c>
      <c r="T46" s="119">
        <v>0</v>
      </c>
      <c r="U46" s="121">
        <f t="shared" si="65"/>
        <v>4.8022696930161146E-13</v>
      </c>
      <c r="V46" s="119">
        <v>0</v>
      </c>
      <c r="W46" s="119">
        <v>0</v>
      </c>
      <c r="X46" s="119">
        <v>0</v>
      </c>
      <c r="Y46" s="119">
        <v>0</v>
      </c>
      <c r="Z46" s="156" t="s">
        <v>159</v>
      </c>
      <c r="AA46" s="112"/>
    </row>
    <row r="47" spans="1:33" s="113" customFormat="1" ht="70.2" customHeight="1">
      <c r="A47" s="109" t="s">
        <v>29</v>
      </c>
      <c r="B47" s="109" t="s">
        <v>29</v>
      </c>
      <c r="C47" s="109" t="s">
        <v>129</v>
      </c>
      <c r="D47" s="110" t="s">
        <v>131</v>
      </c>
      <c r="E47" s="111">
        <v>12200</v>
      </c>
      <c r="F47" s="119">
        <v>12200</v>
      </c>
      <c r="G47" s="111">
        <v>12200</v>
      </c>
      <c r="H47" s="111">
        <v>12199.999</v>
      </c>
      <c r="I47" s="111">
        <f t="shared" si="22"/>
        <v>-1.0000000002037268E-3</v>
      </c>
      <c r="J47" s="111">
        <v>12199.999</v>
      </c>
      <c r="K47" s="120">
        <f t="shared" si="23"/>
        <v>99.999991803278689</v>
      </c>
      <c r="L47" s="111">
        <f>E47</f>
        <v>12200</v>
      </c>
      <c r="M47" s="119">
        <f t="shared" si="24"/>
        <v>100</v>
      </c>
      <c r="N47" s="119">
        <f t="shared" si="25"/>
        <v>0</v>
      </c>
      <c r="O47" s="111">
        <f t="shared" si="49"/>
        <v>-1.0000000002037268E-3</v>
      </c>
      <c r="P47" s="111">
        <f t="shared" si="50"/>
        <v>0</v>
      </c>
      <c r="Q47" s="119"/>
      <c r="R47" s="119">
        <v>0</v>
      </c>
      <c r="S47" s="119">
        <v>0</v>
      </c>
      <c r="T47" s="119">
        <v>0</v>
      </c>
      <c r="U47" s="121">
        <f t="shared" si="51"/>
        <v>-1.0000000002037268E-3</v>
      </c>
      <c r="V47" s="119">
        <v>0</v>
      </c>
      <c r="W47" s="119">
        <v>0</v>
      </c>
      <c r="X47" s="119">
        <v>0</v>
      </c>
      <c r="Y47" s="119">
        <v>0</v>
      </c>
      <c r="Z47" s="156" t="s">
        <v>160</v>
      </c>
      <c r="AA47" s="112"/>
    </row>
    <row r="48" spans="1:33" s="126" customFormat="1" ht="38.25" customHeight="1">
      <c r="A48" s="124"/>
      <c r="B48" s="124" t="s">
        <v>55</v>
      </c>
      <c r="C48" s="124"/>
      <c r="D48" s="110" t="s">
        <v>85</v>
      </c>
      <c r="E48" s="111">
        <f t="shared" ref="E48:J48" si="84">E49+E51+E50</f>
        <v>41695.199999999997</v>
      </c>
      <c r="F48" s="111">
        <f t="shared" si="84"/>
        <v>41695.199999999997</v>
      </c>
      <c r="G48" s="111">
        <f t="shared" si="84"/>
        <v>41695.199999999997</v>
      </c>
      <c r="H48" s="111">
        <f t="shared" si="84"/>
        <v>41695.199999999997</v>
      </c>
      <c r="I48" s="111">
        <f t="shared" si="84"/>
        <v>0</v>
      </c>
      <c r="J48" s="111">
        <f t="shared" si="84"/>
        <v>41695.199999999997</v>
      </c>
      <c r="K48" s="120">
        <f t="shared" si="23"/>
        <v>100</v>
      </c>
      <c r="L48" s="111">
        <f t="shared" ref="L48:Y48" si="85">L49+L51+L50</f>
        <v>41695.199999999997</v>
      </c>
      <c r="M48" s="111">
        <f t="shared" si="85"/>
        <v>300</v>
      </c>
      <c r="N48" s="111">
        <f t="shared" si="85"/>
        <v>0</v>
      </c>
      <c r="O48" s="111">
        <f t="shared" si="85"/>
        <v>0</v>
      </c>
      <c r="P48" s="111">
        <f t="shared" si="85"/>
        <v>0</v>
      </c>
      <c r="Q48" s="111">
        <f t="shared" si="85"/>
        <v>0</v>
      </c>
      <c r="R48" s="111">
        <f t="shared" si="85"/>
        <v>0</v>
      </c>
      <c r="S48" s="111">
        <f t="shared" si="85"/>
        <v>0</v>
      </c>
      <c r="T48" s="111">
        <f t="shared" si="85"/>
        <v>0</v>
      </c>
      <c r="U48" s="111">
        <f t="shared" si="85"/>
        <v>0</v>
      </c>
      <c r="V48" s="111">
        <f t="shared" si="85"/>
        <v>0</v>
      </c>
      <c r="W48" s="111">
        <f t="shared" si="85"/>
        <v>0</v>
      </c>
      <c r="X48" s="111">
        <f t="shared" si="85"/>
        <v>0</v>
      </c>
      <c r="Y48" s="111">
        <f t="shared" si="85"/>
        <v>0</v>
      </c>
      <c r="Z48" s="125"/>
      <c r="AA48" s="125"/>
    </row>
    <row r="49" spans="1:33" s="130" customFormat="1" ht="64.2" customHeight="1">
      <c r="A49" s="124"/>
      <c r="B49" s="124"/>
      <c r="C49" s="124" t="s">
        <v>31</v>
      </c>
      <c r="D49" s="115" t="s">
        <v>32</v>
      </c>
      <c r="E49" s="111">
        <v>28075.200000000001</v>
      </c>
      <c r="F49" s="111">
        <v>28075.200000000001</v>
      </c>
      <c r="G49" s="127">
        <v>28075.200000000001</v>
      </c>
      <c r="H49" s="128">
        <v>28075.200000000001</v>
      </c>
      <c r="I49" s="111">
        <f t="shared" si="22"/>
        <v>0</v>
      </c>
      <c r="J49" s="111">
        <v>28075.200000000001</v>
      </c>
      <c r="K49" s="116">
        <f t="shared" si="23"/>
        <v>100</v>
      </c>
      <c r="L49" s="111">
        <f>E49</f>
        <v>28075.200000000001</v>
      </c>
      <c r="M49" s="111">
        <f>L49/E49*100</f>
        <v>100</v>
      </c>
      <c r="N49" s="111">
        <f>L49-E49</f>
        <v>0</v>
      </c>
      <c r="O49" s="111">
        <f>J49-G49</f>
        <v>0</v>
      </c>
      <c r="P49" s="111">
        <f>Q49+R49+S49</f>
        <v>0</v>
      </c>
      <c r="Q49" s="111">
        <v>0</v>
      </c>
      <c r="R49" s="111">
        <v>0</v>
      </c>
      <c r="S49" s="111">
        <v>0</v>
      </c>
      <c r="T49" s="111">
        <v>0</v>
      </c>
      <c r="U49" s="60">
        <f>O49-P49-T49</f>
        <v>0</v>
      </c>
      <c r="V49" s="111">
        <v>0</v>
      </c>
      <c r="W49" s="111">
        <v>0</v>
      </c>
      <c r="X49" s="111">
        <v>0</v>
      </c>
      <c r="Y49" s="111">
        <v>0</v>
      </c>
      <c r="Z49" s="131"/>
      <c r="AA49" s="117"/>
      <c r="AB49" s="129"/>
      <c r="AC49" s="129"/>
      <c r="AD49" s="129"/>
      <c r="AE49" s="129"/>
      <c r="AF49" s="129"/>
      <c r="AG49" s="129"/>
    </row>
    <row r="50" spans="1:33" s="113" customFormat="1" ht="44.25" customHeight="1">
      <c r="A50" s="109" t="s">
        <v>29</v>
      </c>
      <c r="B50" s="109" t="s">
        <v>29</v>
      </c>
      <c r="C50" s="109" t="s">
        <v>33</v>
      </c>
      <c r="D50" s="110" t="s">
        <v>34</v>
      </c>
      <c r="E50" s="111">
        <v>10220</v>
      </c>
      <c r="F50" s="119">
        <v>10220</v>
      </c>
      <c r="G50" s="111">
        <v>10220</v>
      </c>
      <c r="H50" s="111">
        <v>10220</v>
      </c>
      <c r="I50" s="111">
        <f t="shared" si="22"/>
        <v>0</v>
      </c>
      <c r="J50" s="111">
        <v>10220</v>
      </c>
      <c r="K50" s="120">
        <f t="shared" ref="K50" si="86">J50/G50*100</f>
        <v>100</v>
      </c>
      <c r="L50" s="111">
        <f>E50</f>
        <v>10220</v>
      </c>
      <c r="M50" s="119">
        <f>L50/E50*100</f>
        <v>100</v>
      </c>
      <c r="N50" s="119">
        <f>L50-E50</f>
        <v>0</v>
      </c>
      <c r="O50" s="111">
        <f>J50-G50</f>
        <v>0</v>
      </c>
      <c r="P50" s="111">
        <f>Q50+R50+S50</f>
        <v>0</v>
      </c>
      <c r="Q50" s="119"/>
      <c r="R50" s="119">
        <v>0</v>
      </c>
      <c r="S50" s="119">
        <v>0</v>
      </c>
      <c r="T50" s="119">
        <v>0</v>
      </c>
      <c r="U50" s="121">
        <f>O50-P50-T50</f>
        <v>0</v>
      </c>
      <c r="V50" s="119">
        <v>0</v>
      </c>
      <c r="W50" s="119">
        <v>0</v>
      </c>
      <c r="X50" s="119">
        <v>0</v>
      </c>
      <c r="Y50" s="119">
        <v>0</v>
      </c>
      <c r="Z50" s="112"/>
      <c r="AA50" s="112"/>
    </row>
    <row r="51" spans="1:33" s="113" customFormat="1" ht="43.8" customHeight="1">
      <c r="A51" s="109" t="s">
        <v>29</v>
      </c>
      <c r="B51" s="109" t="s">
        <v>29</v>
      </c>
      <c r="C51" s="109" t="s">
        <v>129</v>
      </c>
      <c r="D51" s="110" t="s">
        <v>131</v>
      </c>
      <c r="E51" s="111">
        <v>3400</v>
      </c>
      <c r="F51" s="119">
        <v>3400</v>
      </c>
      <c r="G51" s="111">
        <v>3400</v>
      </c>
      <c r="H51" s="111">
        <v>3400</v>
      </c>
      <c r="I51" s="111">
        <f t="shared" si="22"/>
        <v>0</v>
      </c>
      <c r="J51" s="111">
        <v>3400</v>
      </c>
      <c r="K51" s="120">
        <f t="shared" si="23"/>
        <v>100</v>
      </c>
      <c r="L51" s="111">
        <f>E51</f>
        <v>3400</v>
      </c>
      <c r="M51" s="119">
        <f>L51/E51*100</f>
        <v>100</v>
      </c>
      <c r="N51" s="119">
        <f>L51-E51</f>
        <v>0</v>
      </c>
      <c r="O51" s="111">
        <f>J51-G51</f>
        <v>0</v>
      </c>
      <c r="P51" s="111">
        <f>Q51+R51+S51</f>
        <v>0</v>
      </c>
      <c r="Q51" s="119"/>
      <c r="R51" s="119">
        <v>0</v>
      </c>
      <c r="S51" s="119">
        <v>0</v>
      </c>
      <c r="T51" s="119">
        <v>0</v>
      </c>
      <c r="U51" s="121">
        <f>O51-P51-T51</f>
        <v>0</v>
      </c>
      <c r="V51" s="119">
        <v>0</v>
      </c>
      <c r="W51" s="119">
        <v>0</v>
      </c>
      <c r="X51" s="119">
        <v>0</v>
      </c>
      <c r="Y51" s="119">
        <v>0</v>
      </c>
      <c r="Z51" s="112"/>
      <c r="AA51" s="112"/>
    </row>
    <row r="52" spans="1:33" s="126" customFormat="1" ht="1.8" customHeight="1">
      <c r="A52" s="124"/>
      <c r="B52" s="124"/>
      <c r="C52" s="124"/>
      <c r="D52" s="110"/>
      <c r="E52" s="111"/>
      <c r="F52" s="111"/>
      <c r="G52" s="111"/>
      <c r="H52" s="111"/>
      <c r="I52" s="111"/>
      <c r="J52" s="111"/>
      <c r="K52" s="120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25"/>
      <c r="AA52" s="125"/>
    </row>
    <row r="53" spans="1:33" s="130" customFormat="1" ht="69.599999999999994" hidden="1" customHeight="1">
      <c r="A53" s="124"/>
      <c r="B53" s="124"/>
      <c r="C53" s="124"/>
      <c r="D53" s="110"/>
      <c r="E53" s="111"/>
      <c r="F53" s="111"/>
      <c r="G53" s="127"/>
      <c r="H53" s="128"/>
      <c r="I53" s="111"/>
      <c r="J53" s="111"/>
      <c r="K53" s="116"/>
      <c r="L53" s="111"/>
      <c r="M53" s="111"/>
      <c r="N53" s="111"/>
      <c r="O53" s="111"/>
      <c r="P53" s="111"/>
      <c r="Q53" s="111"/>
      <c r="R53" s="111"/>
      <c r="S53" s="111"/>
      <c r="T53" s="111"/>
      <c r="U53" s="60"/>
      <c r="V53" s="111"/>
      <c r="W53" s="111"/>
      <c r="X53" s="111"/>
      <c r="Y53" s="111"/>
      <c r="Z53" s="132"/>
      <c r="AA53" s="112"/>
      <c r="AB53" s="129"/>
      <c r="AC53" s="129"/>
      <c r="AD53" s="129"/>
      <c r="AE53" s="129"/>
      <c r="AF53" s="129"/>
      <c r="AG53" s="129"/>
    </row>
    <row r="54" spans="1:33" s="59" customFormat="1" ht="50.4">
      <c r="A54" s="56" t="s">
        <v>122</v>
      </c>
      <c r="B54" s="139" t="s">
        <v>127</v>
      </c>
      <c r="C54" s="140"/>
      <c r="D54" s="57" t="s">
        <v>79</v>
      </c>
      <c r="E54" s="60">
        <f t="shared" ref="E54:J54" si="87">E55+E60</f>
        <v>140167.79999999999</v>
      </c>
      <c r="F54" s="60">
        <f t="shared" si="87"/>
        <v>140167.79999999999</v>
      </c>
      <c r="G54" s="60">
        <f t="shared" si="87"/>
        <v>140167.79999999999</v>
      </c>
      <c r="H54" s="60">
        <f t="shared" si="87"/>
        <v>138530.13140000001</v>
      </c>
      <c r="I54" s="60">
        <f t="shared" si="87"/>
        <v>-1637.6686000000007</v>
      </c>
      <c r="J54" s="60">
        <f t="shared" si="87"/>
        <v>138530.13140000001</v>
      </c>
      <c r="K54" s="60">
        <f>J54/G54*100</f>
        <v>98.831637080699011</v>
      </c>
      <c r="L54" s="60">
        <f>L55+L60</f>
        <v>140167.79999999999</v>
      </c>
      <c r="M54" s="60">
        <f>L54/E54*100</f>
        <v>100</v>
      </c>
      <c r="N54" s="60">
        <f>N55+N60</f>
        <v>0</v>
      </c>
      <c r="O54" s="60">
        <f>J54-G54</f>
        <v>-1637.6685999999754</v>
      </c>
      <c r="P54" s="60">
        <f t="shared" ref="P54:Y54" si="88">P55+P60</f>
        <v>-1637.6780000000001</v>
      </c>
      <c r="Q54" s="60">
        <f t="shared" si="88"/>
        <v>-0.34799999999999998</v>
      </c>
      <c r="R54" s="60">
        <f t="shared" si="88"/>
        <v>-2.1119999999999997</v>
      </c>
      <c r="S54" s="60">
        <f t="shared" si="88"/>
        <v>-1635.2180000000001</v>
      </c>
      <c r="T54" s="60">
        <f t="shared" si="88"/>
        <v>0</v>
      </c>
      <c r="U54" s="60">
        <f t="shared" si="88"/>
        <v>9.3999999937546264E-3</v>
      </c>
      <c r="V54" s="60">
        <f t="shared" si="88"/>
        <v>0</v>
      </c>
      <c r="W54" s="60">
        <f t="shared" si="88"/>
        <v>0</v>
      </c>
      <c r="X54" s="60">
        <f t="shared" si="88"/>
        <v>0</v>
      </c>
      <c r="Y54" s="60">
        <f t="shared" si="88"/>
        <v>0</v>
      </c>
      <c r="Z54" s="58"/>
      <c r="AA54" s="58"/>
    </row>
    <row r="55" spans="1:33" s="113" customFormat="1" ht="30" customHeight="1">
      <c r="A55" s="109" t="s">
        <v>29</v>
      </c>
      <c r="B55" s="109" t="s">
        <v>128</v>
      </c>
      <c r="C55" s="109" t="s">
        <v>128</v>
      </c>
      <c r="D55" s="110" t="s">
        <v>42</v>
      </c>
      <c r="E55" s="111">
        <f>E56+E58+E59+E57</f>
        <v>82012.5</v>
      </c>
      <c r="F55" s="111">
        <f t="shared" ref="F55:Y55" si="89">F56+F58+F59+F57</f>
        <v>82012.5</v>
      </c>
      <c r="G55" s="111">
        <f t="shared" si="89"/>
        <v>82012.5</v>
      </c>
      <c r="H55" s="111">
        <f t="shared" si="89"/>
        <v>80377.394</v>
      </c>
      <c r="I55" s="111">
        <f t="shared" si="89"/>
        <v>-1635.1060000000016</v>
      </c>
      <c r="J55" s="111">
        <f t="shared" si="89"/>
        <v>80377.394</v>
      </c>
      <c r="K55" s="111">
        <f t="shared" si="89"/>
        <v>397.21535528289661</v>
      </c>
      <c r="L55" s="111">
        <f t="shared" si="89"/>
        <v>82012.5</v>
      </c>
      <c r="M55" s="111">
        <f t="shared" si="89"/>
        <v>400</v>
      </c>
      <c r="N55" s="111">
        <f t="shared" si="89"/>
        <v>0</v>
      </c>
      <c r="O55" s="111">
        <f t="shared" si="89"/>
        <v>-1635.1060000000016</v>
      </c>
      <c r="P55" s="111">
        <f t="shared" si="89"/>
        <v>-1635.1100000000001</v>
      </c>
      <c r="Q55" s="111">
        <f t="shared" si="89"/>
        <v>0</v>
      </c>
      <c r="R55" s="111">
        <f t="shared" si="89"/>
        <v>0</v>
      </c>
      <c r="S55" s="111">
        <f t="shared" si="89"/>
        <v>-1635.1100000000001</v>
      </c>
      <c r="T55" s="111">
        <f t="shared" si="89"/>
        <v>0</v>
      </c>
      <c r="U55" s="111">
        <f t="shared" si="89"/>
        <v>3.9999999985047552E-3</v>
      </c>
      <c r="V55" s="111">
        <f t="shared" si="89"/>
        <v>0</v>
      </c>
      <c r="W55" s="111">
        <f t="shared" si="89"/>
        <v>0</v>
      </c>
      <c r="X55" s="111">
        <f t="shared" si="89"/>
        <v>0</v>
      </c>
      <c r="Y55" s="111">
        <f t="shared" si="89"/>
        <v>0</v>
      </c>
      <c r="Z55" s="112"/>
      <c r="AA55" s="112"/>
    </row>
    <row r="56" spans="1:33" s="113" customFormat="1" ht="66.75" customHeight="1">
      <c r="A56" s="109" t="s">
        <v>29</v>
      </c>
      <c r="B56" s="109" t="s">
        <v>29</v>
      </c>
      <c r="C56" s="109" t="s">
        <v>31</v>
      </c>
      <c r="D56" s="110" t="s">
        <v>32</v>
      </c>
      <c r="E56" s="111">
        <v>58978.400000000001</v>
      </c>
      <c r="F56" s="119">
        <v>58978.400000000001</v>
      </c>
      <c r="G56" s="111">
        <v>58978.400000000001</v>
      </c>
      <c r="H56" s="111">
        <v>57345</v>
      </c>
      <c r="I56" s="111">
        <f t="shared" ref="I56:I59" si="90">H56-F56</f>
        <v>-1633.4000000000015</v>
      </c>
      <c r="J56" s="111">
        <v>57345</v>
      </c>
      <c r="K56" s="120">
        <f t="shared" ref="K56:K60" si="91">J56/G56*100</f>
        <v>97.23051150929831</v>
      </c>
      <c r="L56" s="111">
        <f>E56</f>
        <v>58978.400000000001</v>
      </c>
      <c r="M56" s="119">
        <f t="shared" ref="M56:M60" si="92">L56/E56*100</f>
        <v>100</v>
      </c>
      <c r="N56" s="119">
        <f t="shared" ref="N56:N59" si="93">L56-E56</f>
        <v>0</v>
      </c>
      <c r="O56" s="111">
        <f t="shared" ref="O56:O59" si="94">J56-G56</f>
        <v>-1633.4000000000015</v>
      </c>
      <c r="P56" s="111">
        <f t="shared" ref="P56:P59" si="95">Q56+R56+S56</f>
        <v>-1633.4</v>
      </c>
      <c r="Q56" s="119">
        <v>0</v>
      </c>
      <c r="R56" s="119">
        <v>0</v>
      </c>
      <c r="S56" s="119">
        <v>-1633.4</v>
      </c>
      <c r="T56" s="119">
        <v>0</v>
      </c>
      <c r="U56" s="121">
        <f t="shared" ref="U56:U60" si="96">O56-P56-T56</f>
        <v>-1.3642420526593924E-12</v>
      </c>
      <c r="V56" s="119">
        <v>0</v>
      </c>
      <c r="W56" s="119">
        <v>0</v>
      </c>
      <c r="X56" s="119">
        <v>0</v>
      </c>
      <c r="Y56" s="119">
        <v>0</v>
      </c>
      <c r="Z56" s="156" t="s">
        <v>148</v>
      </c>
      <c r="AA56" s="117"/>
    </row>
    <row r="57" spans="1:33" s="113" customFormat="1" ht="58.8" customHeight="1">
      <c r="A57" s="109"/>
      <c r="B57" s="109"/>
      <c r="C57" s="109" t="s">
        <v>129</v>
      </c>
      <c r="D57" s="110" t="s">
        <v>131</v>
      </c>
      <c r="E57" s="111">
        <v>11256.1</v>
      </c>
      <c r="F57" s="119">
        <v>11256.1</v>
      </c>
      <c r="G57" s="111">
        <v>11256.1</v>
      </c>
      <c r="H57" s="111">
        <v>11254.394</v>
      </c>
      <c r="I57" s="111">
        <f t="shared" si="90"/>
        <v>-1.706000000000131</v>
      </c>
      <c r="J57" s="111">
        <v>11254.394</v>
      </c>
      <c r="K57" s="120">
        <f t="shared" si="91"/>
        <v>99.984843773598314</v>
      </c>
      <c r="L57" s="111">
        <f>E57</f>
        <v>11256.1</v>
      </c>
      <c r="M57" s="119">
        <f t="shared" si="92"/>
        <v>100</v>
      </c>
      <c r="N57" s="119">
        <f t="shared" ref="N57" si="97">L57-E57</f>
        <v>0</v>
      </c>
      <c r="O57" s="111">
        <f t="shared" si="94"/>
        <v>-1.706000000000131</v>
      </c>
      <c r="P57" s="111">
        <f t="shared" ref="P57" si="98">Q57+R57+S57</f>
        <v>-1.71</v>
      </c>
      <c r="Q57" s="119">
        <v>0</v>
      </c>
      <c r="R57" s="119">
        <v>0</v>
      </c>
      <c r="S57" s="119">
        <v>-1.71</v>
      </c>
      <c r="T57" s="119">
        <v>0</v>
      </c>
      <c r="U57" s="121">
        <f>O57-P57-T57</f>
        <v>3.9999999998689972E-3</v>
      </c>
      <c r="V57" s="119">
        <v>0</v>
      </c>
      <c r="W57" s="119">
        <v>0</v>
      </c>
      <c r="X57" s="119">
        <v>0</v>
      </c>
      <c r="Y57" s="119">
        <v>0</v>
      </c>
      <c r="Z57" s="156" t="s">
        <v>149</v>
      </c>
      <c r="AA57" s="117"/>
    </row>
    <row r="58" spans="1:33" s="113" customFormat="1" ht="48.75" customHeight="1">
      <c r="A58" s="109" t="s">
        <v>29</v>
      </c>
      <c r="B58" s="109" t="s">
        <v>29</v>
      </c>
      <c r="C58" s="109" t="s">
        <v>75</v>
      </c>
      <c r="D58" s="110" t="s">
        <v>43</v>
      </c>
      <c r="E58" s="111">
        <v>11702</v>
      </c>
      <c r="F58" s="119">
        <v>11702</v>
      </c>
      <c r="G58" s="111">
        <v>11702</v>
      </c>
      <c r="H58" s="111">
        <v>11702</v>
      </c>
      <c r="I58" s="111">
        <f t="shared" si="90"/>
        <v>0</v>
      </c>
      <c r="J58" s="111">
        <v>11702</v>
      </c>
      <c r="K58" s="120">
        <f t="shared" si="91"/>
        <v>100</v>
      </c>
      <c r="L58" s="111">
        <f>E58</f>
        <v>11702</v>
      </c>
      <c r="M58" s="119">
        <f t="shared" si="92"/>
        <v>100</v>
      </c>
      <c r="N58" s="119">
        <f t="shared" si="93"/>
        <v>0</v>
      </c>
      <c r="O58" s="111">
        <f t="shared" si="94"/>
        <v>0</v>
      </c>
      <c r="P58" s="111">
        <f t="shared" si="95"/>
        <v>0</v>
      </c>
      <c r="Q58" s="119">
        <v>0</v>
      </c>
      <c r="R58" s="119">
        <v>0</v>
      </c>
      <c r="S58" s="119">
        <v>0</v>
      </c>
      <c r="T58" s="119">
        <v>0</v>
      </c>
      <c r="U58" s="121">
        <f t="shared" si="96"/>
        <v>0</v>
      </c>
      <c r="V58" s="119">
        <v>0</v>
      </c>
      <c r="W58" s="119">
        <v>0</v>
      </c>
      <c r="X58" s="119">
        <v>0</v>
      </c>
      <c r="Y58" s="119">
        <v>0</v>
      </c>
      <c r="Z58" s="112"/>
      <c r="AA58" s="117"/>
    </row>
    <row r="59" spans="1:33" s="118" customFormat="1" ht="59.4" customHeight="1">
      <c r="A59" s="114" t="s">
        <v>29</v>
      </c>
      <c r="B59" s="114" t="s">
        <v>29</v>
      </c>
      <c r="C59" s="114" t="s">
        <v>58</v>
      </c>
      <c r="D59" s="115" t="s">
        <v>74</v>
      </c>
      <c r="E59" s="111">
        <v>76</v>
      </c>
      <c r="F59" s="111">
        <v>76</v>
      </c>
      <c r="G59" s="111">
        <v>76</v>
      </c>
      <c r="H59" s="111">
        <v>76</v>
      </c>
      <c r="I59" s="111">
        <f t="shared" si="90"/>
        <v>0</v>
      </c>
      <c r="J59" s="111">
        <v>76</v>
      </c>
      <c r="K59" s="116">
        <f t="shared" si="91"/>
        <v>100</v>
      </c>
      <c r="L59" s="111">
        <f>E59</f>
        <v>76</v>
      </c>
      <c r="M59" s="111">
        <f t="shared" si="92"/>
        <v>100</v>
      </c>
      <c r="N59" s="111">
        <f t="shared" si="93"/>
        <v>0</v>
      </c>
      <c r="O59" s="111">
        <f t="shared" si="94"/>
        <v>0</v>
      </c>
      <c r="P59" s="111">
        <f t="shared" si="95"/>
        <v>0</v>
      </c>
      <c r="Q59" s="111">
        <v>0</v>
      </c>
      <c r="R59" s="111"/>
      <c r="S59" s="111"/>
      <c r="T59" s="111">
        <v>0</v>
      </c>
      <c r="U59" s="60">
        <f t="shared" si="96"/>
        <v>0</v>
      </c>
      <c r="V59" s="111">
        <v>0</v>
      </c>
      <c r="W59" s="111">
        <v>0</v>
      </c>
      <c r="X59" s="111">
        <v>0</v>
      </c>
      <c r="Y59" s="111">
        <v>0</v>
      </c>
      <c r="Z59" s="117"/>
      <c r="AA59" s="117"/>
    </row>
    <row r="60" spans="1:33" s="113" customFormat="1" ht="40.5" customHeight="1">
      <c r="A60" s="109" t="s">
        <v>29</v>
      </c>
      <c r="B60" s="109" t="s">
        <v>76</v>
      </c>
      <c r="C60" s="109"/>
      <c r="D60" s="110" t="s">
        <v>77</v>
      </c>
      <c r="E60" s="111">
        <f>E62+E63+E64+E61</f>
        <v>58155.3</v>
      </c>
      <c r="F60" s="111">
        <f t="shared" ref="F60:J60" si="99">F62+F63+F64+F61</f>
        <v>58155.3</v>
      </c>
      <c r="G60" s="111">
        <f t="shared" si="99"/>
        <v>58155.3</v>
      </c>
      <c r="H60" s="111">
        <f t="shared" si="99"/>
        <v>58152.737399999998</v>
      </c>
      <c r="I60" s="111">
        <f t="shared" si="99"/>
        <v>-2.5625999999990654</v>
      </c>
      <c r="J60" s="111">
        <f t="shared" si="99"/>
        <v>58152.737399999998</v>
      </c>
      <c r="K60" s="120">
        <f t="shared" si="91"/>
        <v>99.995593522860332</v>
      </c>
      <c r="L60" s="111">
        <f>L62+L63+L64+L61</f>
        <v>58155.3</v>
      </c>
      <c r="M60" s="119">
        <f t="shared" si="92"/>
        <v>100</v>
      </c>
      <c r="N60" s="119">
        <f>L60-E60</f>
        <v>0</v>
      </c>
      <c r="O60" s="111">
        <f>J60-G60</f>
        <v>-2.5626000000047497</v>
      </c>
      <c r="P60" s="111">
        <f>Q60+R60+S60</f>
        <v>-2.5679999999999996</v>
      </c>
      <c r="Q60" s="111">
        <f t="shared" ref="Q60" si="100">Q62+Q63+Q64</f>
        <v>-0.34799999999999998</v>
      </c>
      <c r="R60" s="111">
        <f>R62+R63+R64+R61</f>
        <v>-2.1119999999999997</v>
      </c>
      <c r="S60" s="111">
        <f t="shared" ref="S60:T60" si="101">S62+S63+S64+S61</f>
        <v>-0.108</v>
      </c>
      <c r="T60" s="111">
        <f t="shared" si="101"/>
        <v>0</v>
      </c>
      <c r="U60" s="121">
        <f t="shared" si="96"/>
        <v>5.3999999952498712E-3</v>
      </c>
      <c r="V60" s="111">
        <f t="shared" ref="V60" si="102">V62+V63+V64</f>
        <v>0</v>
      </c>
      <c r="W60" s="111">
        <f t="shared" ref="W60" si="103">W62+W63+W64</f>
        <v>0</v>
      </c>
      <c r="X60" s="111">
        <f t="shared" ref="X60" si="104">X62+X63+X64</f>
        <v>0</v>
      </c>
      <c r="Y60" s="111">
        <f t="shared" ref="Y60" si="105">Y62+Y63+Y64</f>
        <v>0</v>
      </c>
      <c r="Z60" s="112"/>
      <c r="AA60" s="117"/>
    </row>
    <row r="61" spans="1:33" s="113" customFormat="1" ht="64.5" customHeight="1">
      <c r="A61" s="109" t="s">
        <v>29</v>
      </c>
      <c r="B61" s="109" t="s">
        <v>29</v>
      </c>
      <c r="C61" s="109" t="s">
        <v>31</v>
      </c>
      <c r="D61" s="110" t="s">
        <v>130</v>
      </c>
      <c r="E61" s="111">
        <v>900</v>
      </c>
      <c r="F61" s="119">
        <v>900</v>
      </c>
      <c r="G61" s="111">
        <v>900</v>
      </c>
      <c r="H61" s="111">
        <v>899.89200000000005</v>
      </c>
      <c r="I61" s="111">
        <f>H61-F61</f>
        <v>-0.10799999999994725</v>
      </c>
      <c r="J61" s="111">
        <v>899.89200000000005</v>
      </c>
      <c r="K61" s="120">
        <f>J61/G61*100</f>
        <v>99.988000000000014</v>
      </c>
      <c r="L61" s="111">
        <f>E61</f>
        <v>900</v>
      </c>
      <c r="M61" s="119">
        <f>L61/E61*100</f>
        <v>100</v>
      </c>
      <c r="N61" s="119">
        <f>L61-E61</f>
        <v>0</v>
      </c>
      <c r="O61" s="111">
        <f>J61-G61</f>
        <v>-0.10799999999994725</v>
      </c>
      <c r="P61" s="111">
        <f>Q61+R61+S61</f>
        <v>-0.11</v>
      </c>
      <c r="Q61" s="119"/>
      <c r="R61" s="119">
        <v>-0.11</v>
      </c>
      <c r="S61" s="119"/>
      <c r="T61" s="119">
        <v>0</v>
      </c>
      <c r="U61" s="121">
        <f>O61-P61-T61</f>
        <v>2.0000000000527512E-3</v>
      </c>
      <c r="V61" s="119">
        <v>0</v>
      </c>
      <c r="W61" s="119">
        <v>0</v>
      </c>
      <c r="X61" s="119">
        <v>0</v>
      </c>
      <c r="Y61" s="119">
        <v>0</v>
      </c>
      <c r="Z61" s="156" t="s">
        <v>161</v>
      </c>
      <c r="AA61" s="117"/>
    </row>
    <row r="62" spans="1:33" s="113" customFormat="1" ht="64.5" customHeight="1">
      <c r="A62" s="109" t="s">
        <v>29</v>
      </c>
      <c r="B62" s="109" t="s">
        <v>29</v>
      </c>
      <c r="C62" s="109" t="s">
        <v>33</v>
      </c>
      <c r="D62" s="110" t="s">
        <v>34</v>
      </c>
      <c r="E62" s="111">
        <v>31502.3</v>
      </c>
      <c r="F62" s="119">
        <v>31502.3</v>
      </c>
      <c r="G62" s="111">
        <v>31502.3</v>
      </c>
      <c r="H62" s="111">
        <v>31501.624400000001</v>
      </c>
      <c r="I62" s="111">
        <f>H62-F62</f>
        <v>-0.67559999999866704</v>
      </c>
      <c r="J62" s="111">
        <v>31501.624400000001</v>
      </c>
      <c r="K62" s="120">
        <f>J62/G62*100</f>
        <v>99.997855394685473</v>
      </c>
      <c r="L62" s="111">
        <f>E62</f>
        <v>31502.3</v>
      </c>
      <c r="M62" s="119">
        <f>L62/E62*100</f>
        <v>100</v>
      </c>
      <c r="N62" s="119">
        <f>L62-E62</f>
        <v>0</v>
      </c>
      <c r="O62" s="111">
        <f>J62-G62</f>
        <v>-0.67559999999866704</v>
      </c>
      <c r="P62" s="111">
        <f>Q62+R62+S62</f>
        <v>-0.67599999999999993</v>
      </c>
      <c r="Q62" s="119">
        <v>-0.34799999999999998</v>
      </c>
      <c r="R62" s="119">
        <v>-0.22</v>
      </c>
      <c r="S62" s="119">
        <v>-0.108</v>
      </c>
      <c r="T62" s="119">
        <v>0</v>
      </c>
      <c r="U62" s="121">
        <f>O62-P62-T62</f>
        <v>4.0000000133288971E-4</v>
      </c>
      <c r="V62" s="119">
        <v>0</v>
      </c>
      <c r="W62" s="119">
        <v>0</v>
      </c>
      <c r="X62" s="119">
        <v>0</v>
      </c>
      <c r="Y62" s="119">
        <v>0</v>
      </c>
      <c r="Z62" s="156" t="s">
        <v>162</v>
      </c>
      <c r="AA62" s="117"/>
    </row>
    <row r="63" spans="1:33" s="113" customFormat="1" ht="77.25" customHeight="1">
      <c r="A63" s="109" t="s">
        <v>29</v>
      </c>
      <c r="B63" s="109" t="s">
        <v>29</v>
      </c>
      <c r="C63" s="109" t="s">
        <v>129</v>
      </c>
      <c r="D63" s="110" t="s">
        <v>131</v>
      </c>
      <c r="E63" s="111">
        <v>18721</v>
      </c>
      <c r="F63" s="119">
        <v>18721</v>
      </c>
      <c r="G63" s="111">
        <v>18721</v>
      </c>
      <c r="H63" s="111">
        <v>18719.317999999999</v>
      </c>
      <c r="I63" s="111">
        <f>H63-F63</f>
        <v>-1.6820000000006985</v>
      </c>
      <c r="J63" s="111">
        <v>18719.317999999999</v>
      </c>
      <c r="K63" s="120">
        <f>J63/G63*100</f>
        <v>99.991015437209555</v>
      </c>
      <c r="L63" s="111">
        <f>E63</f>
        <v>18721</v>
      </c>
      <c r="M63" s="119">
        <f>L63/E63*100</f>
        <v>100</v>
      </c>
      <c r="N63" s="119">
        <f>L63-E63</f>
        <v>0</v>
      </c>
      <c r="O63" s="111">
        <f>J63-G63</f>
        <v>-1.6820000000006985</v>
      </c>
      <c r="P63" s="111">
        <f>Q63+R63+S63</f>
        <v>-1.6819999999999999</v>
      </c>
      <c r="Q63" s="119"/>
      <c r="R63" s="119">
        <v>-1.6819999999999999</v>
      </c>
      <c r="S63" s="119">
        <v>0</v>
      </c>
      <c r="T63" s="119">
        <v>0</v>
      </c>
      <c r="U63" s="121">
        <f>O63-P63-T63</f>
        <v>-6.985523270941485E-13</v>
      </c>
      <c r="V63" s="119">
        <v>0</v>
      </c>
      <c r="W63" s="119">
        <v>0</v>
      </c>
      <c r="X63" s="119">
        <v>0</v>
      </c>
      <c r="Y63" s="119">
        <v>0</v>
      </c>
      <c r="Z63" s="156" t="s">
        <v>163</v>
      </c>
      <c r="AA63" s="117"/>
    </row>
    <row r="64" spans="1:33" s="113" customFormat="1" ht="77.25" customHeight="1">
      <c r="A64" s="109" t="s">
        <v>29</v>
      </c>
      <c r="B64" s="109" t="s">
        <v>29</v>
      </c>
      <c r="C64" s="109" t="s">
        <v>96</v>
      </c>
      <c r="D64" s="110" t="s">
        <v>142</v>
      </c>
      <c r="E64" s="111">
        <v>7032</v>
      </c>
      <c r="F64" s="119">
        <v>7032</v>
      </c>
      <c r="G64" s="111">
        <v>7032</v>
      </c>
      <c r="H64" s="111">
        <v>7031.9030000000002</v>
      </c>
      <c r="I64" s="111">
        <f>H64-F64</f>
        <v>-9.6999999999752617E-2</v>
      </c>
      <c r="J64" s="111">
        <v>7031.9030000000002</v>
      </c>
      <c r="K64" s="120">
        <f>J64/G64*100</f>
        <v>99.998620591581343</v>
      </c>
      <c r="L64" s="111">
        <f>E64</f>
        <v>7032</v>
      </c>
      <c r="M64" s="119">
        <f>L64/E64*100</f>
        <v>100</v>
      </c>
      <c r="N64" s="119">
        <f>L64-E64</f>
        <v>0</v>
      </c>
      <c r="O64" s="111">
        <f>J64-G64</f>
        <v>-9.6999999999752617E-2</v>
      </c>
      <c r="P64" s="111">
        <f>Q64+R64+S64</f>
        <v>-0.1</v>
      </c>
      <c r="Q64" s="119"/>
      <c r="R64" s="119">
        <v>-0.1</v>
      </c>
      <c r="S64" s="119">
        <v>0</v>
      </c>
      <c r="T64" s="119">
        <v>0</v>
      </c>
      <c r="U64" s="121">
        <f>O64-P64-T64</f>
        <v>3.0000000002473881E-3</v>
      </c>
      <c r="V64" s="119">
        <v>0</v>
      </c>
      <c r="W64" s="119">
        <v>0</v>
      </c>
      <c r="X64" s="119">
        <v>0</v>
      </c>
      <c r="Y64" s="119">
        <v>0</v>
      </c>
      <c r="Z64" s="156" t="s">
        <v>164</v>
      </c>
      <c r="AA64" s="117"/>
    </row>
    <row r="65" spans="1:27" s="100" customFormat="1" ht="15.6">
      <c r="A65" s="101"/>
      <c r="B65" s="101"/>
      <c r="C65" s="101"/>
      <c r="D65" s="102"/>
      <c r="E65" s="103"/>
      <c r="F65" s="50"/>
      <c r="G65" s="103"/>
      <c r="H65" s="103"/>
      <c r="I65" s="103"/>
      <c r="J65" s="103"/>
      <c r="K65" s="48"/>
      <c r="L65" s="103"/>
      <c r="M65" s="50"/>
      <c r="N65" s="50"/>
      <c r="O65" s="103"/>
      <c r="P65" s="103"/>
      <c r="Q65" s="50"/>
      <c r="R65" s="50"/>
      <c r="S65" s="50"/>
      <c r="T65" s="50"/>
      <c r="U65" s="104"/>
      <c r="V65" s="50"/>
      <c r="W65" s="50"/>
      <c r="X65" s="50"/>
      <c r="Y65" s="50"/>
      <c r="Z65" s="105"/>
      <c r="AA65" s="105"/>
    </row>
    <row r="66" spans="1:27" s="100" customFormat="1" ht="15.6">
      <c r="A66" s="101"/>
      <c r="B66" s="101"/>
      <c r="C66" s="101"/>
      <c r="D66" s="102"/>
      <c r="E66" s="103"/>
      <c r="F66" s="50"/>
      <c r="G66" s="103"/>
      <c r="H66" s="103"/>
      <c r="I66" s="103"/>
      <c r="J66" s="103"/>
      <c r="K66" s="48"/>
      <c r="L66" s="103"/>
      <c r="M66" s="50"/>
      <c r="N66" s="50"/>
      <c r="O66" s="103"/>
      <c r="P66" s="103"/>
      <c r="Q66" s="50"/>
      <c r="R66" s="50"/>
      <c r="S66" s="50"/>
      <c r="T66" s="50"/>
      <c r="U66" s="104"/>
      <c r="V66" s="50"/>
      <c r="W66" s="50"/>
      <c r="X66" s="50"/>
      <c r="Y66" s="50"/>
      <c r="Z66" s="105"/>
      <c r="AA66" s="105"/>
    </row>
    <row r="67" spans="1:27" s="2" customFormat="1">
      <c r="E67" s="106"/>
      <c r="G67" s="106"/>
      <c r="H67" s="106"/>
      <c r="I67" s="106"/>
      <c r="J67" s="106"/>
      <c r="L67" s="106"/>
      <c r="M67" s="107"/>
      <c r="O67" s="106"/>
      <c r="P67" s="106"/>
      <c r="Z67" s="108"/>
    </row>
    <row r="68" spans="1:27" s="2" customFormat="1">
      <c r="E68" s="106"/>
      <c r="G68" s="106"/>
      <c r="H68" s="106"/>
      <c r="I68" s="106"/>
      <c r="J68" s="106"/>
      <c r="L68" s="106"/>
      <c r="M68" s="107"/>
      <c r="O68" s="106"/>
      <c r="P68" s="106"/>
    </row>
    <row r="69" spans="1:27" s="2" customFormat="1" ht="89.25" customHeight="1">
      <c r="A69" s="18"/>
      <c r="B69" s="18"/>
      <c r="C69" s="18"/>
      <c r="D69" s="142" t="s">
        <v>61</v>
      </c>
      <c r="E69" s="142"/>
      <c r="F69" s="142"/>
      <c r="G69" s="142"/>
      <c r="H69" s="142"/>
      <c r="I69" s="143" t="s">
        <v>62</v>
      </c>
      <c r="J69" s="143"/>
      <c r="K69" s="143"/>
      <c r="L69" s="143"/>
      <c r="M69" s="143"/>
      <c r="N69" s="19" t="s">
        <v>63</v>
      </c>
      <c r="O69" s="20"/>
      <c r="P69" s="21"/>
      <c r="Q69" s="21"/>
      <c r="R69" s="21"/>
      <c r="S69" s="21"/>
      <c r="T69" s="23"/>
      <c r="U69" s="23"/>
      <c r="V69" s="23"/>
      <c r="W69" s="24"/>
      <c r="X69" s="23"/>
      <c r="Y69" s="25"/>
      <c r="Z69" s="26"/>
      <c r="AA69" s="26"/>
    </row>
    <row r="70" spans="1:27" ht="21">
      <c r="A70" s="21"/>
      <c r="B70" s="27"/>
      <c r="C70" s="27"/>
      <c r="D70" s="27"/>
      <c r="E70" s="27"/>
      <c r="F70" s="135" t="s">
        <v>64</v>
      </c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28"/>
      <c r="AA70" s="28"/>
    </row>
    <row r="71" spans="1:27" ht="21">
      <c r="A71" s="21"/>
      <c r="B71" s="27"/>
      <c r="C71" s="27"/>
      <c r="D71" s="27"/>
      <c r="E71" s="27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28"/>
      <c r="AA71" s="28"/>
    </row>
    <row r="72" spans="1:27" ht="18">
      <c r="A72" s="135" t="s">
        <v>132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26"/>
      <c r="AA72" s="26"/>
    </row>
    <row r="73" spans="1:27" ht="18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26"/>
      <c r="AA73" s="26"/>
    </row>
  </sheetData>
  <mergeCells count="36">
    <mergeCell ref="A73:Y73"/>
    <mergeCell ref="P14:P16"/>
    <mergeCell ref="Q14:S14"/>
    <mergeCell ref="T14:T16"/>
    <mergeCell ref="U14:U16"/>
    <mergeCell ref="D69:H69"/>
    <mergeCell ref="I69:M69"/>
    <mergeCell ref="A14:C14"/>
    <mergeCell ref="D14:D16"/>
    <mergeCell ref="E14:E16"/>
    <mergeCell ref="F14:G15"/>
    <mergeCell ref="A15:A16"/>
    <mergeCell ref="V14:Y15"/>
    <mergeCell ref="O14:O16"/>
    <mergeCell ref="B15:B16"/>
    <mergeCell ref="L14:L16"/>
    <mergeCell ref="A72:Y72"/>
    <mergeCell ref="M14:M16"/>
    <mergeCell ref="F71:Y71"/>
    <mergeCell ref="K14:K16"/>
    <mergeCell ref="N14:N16"/>
    <mergeCell ref="J14:J16"/>
    <mergeCell ref="A1:AA1"/>
    <mergeCell ref="A2:AA2"/>
    <mergeCell ref="A4:AA4"/>
    <mergeCell ref="F70:Y70"/>
    <mergeCell ref="Z14:Z16"/>
    <mergeCell ref="AA14:AA16"/>
    <mergeCell ref="C15:C16"/>
    <mergeCell ref="Q15:Q16"/>
    <mergeCell ref="R15:R16"/>
    <mergeCell ref="S15:S16"/>
    <mergeCell ref="H14:H16"/>
    <mergeCell ref="I14:I16"/>
    <mergeCell ref="B54:C54"/>
    <mergeCell ref="B19:C19"/>
  </mergeCells>
  <pageMargins left="0.31496062992125984" right="0.31496062992125984" top="0.78740157480314965" bottom="0.15748031496062992" header="0.31496062992125984" footer="0.31496062992125984"/>
  <pageSetup paperSize="9" scale="33" fitToHeight="2" orientation="landscape" verticalDpi="0" r:id="rId1"/>
  <rowBreaks count="2" manualBreakCount="2">
    <brk id="47" max="26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opLeftCell="A10" workbookViewId="0">
      <selection sqref="A1:AA1048576"/>
    </sheetView>
  </sheetViews>
  <sheetFormatPr defaultRowHeight="14.4"/>
  <cols>
    <col min="1" max="1" width="3.33203125" customWidth="1"/>
    <col min="2" max="2" width="4" customWidth="1"/>
    <col min="3" max="3" width="3.33203125" customWidth="1"/>
    <col min="4" max="4" width="37.5546875" customWidth="1"/>
    <col min="5" max="5" width="17.88671875" style="15" customWidth="1"/>
    <col min="6" max="6" width="18.5546875" customWidth="1"/>
    <col min="7" max="7" width="17.33203125" style="15" customWidth="1"/>
    <col min="8" max="8" width="18.109375" style="15" customWidth="1"/>
    <col min="9" max="9" width="18.5546875" style="15" customWidth="1"/>
    <col min="10" max="10" width="18.33203125" style="15" customWidth="1"/>
    <col min="11" max="11" width="12.6640625" customWidth="1"/>
    <col min="12" max="12" width="17.33203125" style="15" customWidth="1"/>
    <col min="13" max="13" width="13.109375" style="41" customWidth="1"/>
    <col min="14" max="14" width="14.5546875" customWidth="1"/>
    <col min="15" max="15" width="17" style="15" customWidth="1"/>
    <col min="16" max="16" width="16.33203125" style="15" customWidth="1"/>
    <col min="17" max="17" width="10.5546875" customWidth="1"/>
    <col min="18" max="18" width="14.6640625" customWidth="1"/>
    <col min="19" max="19" width="14.88671875" customWidth="1"/>
    <col min="20" max="20" width="9.88671875" customWidth="1"/>
    <col min="21" max="21" width="17.109375" customWidth="1"/>
    <col min="22" max="22" width="14" customWidth="1"/>
    <col min="23" max="23" width="14.6640625" style="2" customWidth="1"/>
    <col min="24" max="24" width="10.6640625" customWidth="1"/>
    <col min="25" max="25" width="12.88671875" customWidth="1"/>
    <col min="26" max="26" width="23.6640625" customWidth="1"/>
    <col min="27" max="27" width="25" customWidth="1"/>
  </cols>
  <sheetData>
    <row r="1" spans="1:27" ht="17.399999999999999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17.399999999999999">
      <c r="A2" s="133" t="s">
        <v>120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>
      <c r="A3" s="72"/>
      <c r="B3" s="72"/>
      <c r="C3" s="72"/>
      <c r="D3" s="72"/>
      <c r="E3" s="73"/>
      <c r="F3" s="72"/>
      <c r="G3" s="73"/>
      <c r="H3" s="73"/>
      <c r="I3" s="73"/>
      <c r="J3" s="73"/>
      <c r="K3" s="72"/>
      <c r="L3" s="73"/>
      <c r="M3" s="74"/>
      <c r="N3" s="72"/>
      <c r="O3" s="73"/>
      <c r="P3" s="73"/>
      <c r="Q3" s="72"/>
      <c r="R3" s="72"/>
      <c r="S3" s="72"/>
      <c r="T3" s="72"/>
      <c r="U3" s="72" t="s">
        <v>56</v>
      </c>
      <c r="V3" s="72"/>
      <c r="W3" s="75"/>
      <c r="X3" s="72"/>
      <c r="Y3" s="72"/>
      <c r="Z3" s="72"/>
      <c r="AA3" s="72"/>
    </row>
    <row r="4" spans="1:27" ht="15.6">
      <c r="A4" s="134" t="s">
        <v>121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5.6">
      <c r="A5" s="152" t="s">
        <v>69</v>
      </c>
      <c r="B5" s="152"/>
      <c r="C5" s="152"/>
      <c r="D5" s="152"/>
      <c r="E5" s="52"/>
      <c r="F5" s="52"/>
      <c r="G5" s="52"/>
      <c r="H5" s="52"/>
      <c r="I5" s="52"/>
      <c r="J5" s="52"/>
      <c r="K5" s="52"/>
      <c r="L5" s="52"/>
      <c r="M5" s="4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ht="15.6">
      <c r="A6" s="152" t="s">
        <v>71</v>
      </c>
      <c r="B6" s="152"/>
      <c r="C6" s="152"/>
      <c r="D6" s="152"/>
      <c r="E6" s="52"/>
      <c r="F6" s="52"/>
      <c r="G6" s="52"/>
      <c r="H6" s="52"/>
      <c r="I6" s="52"/>
      <c r="J6" s="52"/>
      <c r="K6" s="52"/>
      <c r="L6" s="52"/>
      <c r="M6" s="4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5.6">
      <c r="A7" s="92" t="s">
        <v>81</v>
      </c>
      <c r="B7" s="92"/>
      <c r="C7" s="92"/>
      <c r="D7" s="92"/>
      <c r="E7" s="52"/>
      <c r="F7" s="52"/>
      <c r="G7" s="52"/>
      <c r="H7" s="52"/>
      <c r="I7" s="52"/>
      <c r="J7" s="52"/>
      <c r="K7" s="52"/>
      <c r="L7" s="52"/>
      <c r="M7" s="4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>
      <c r="A8" s="76" t="s">
        <v>0</v>
      </c>
      <c r="B8" s="76"/>
      <c r="C8" s="76"/>
      <c r="D8" s="76" t="s">
        <v>1</v>
      </c>
      <c r="E8" s="16"/>
      <c r="F8" s="7"/>
      <c r="G8" s="16"/>
      <c r="H8" s="16"/>
      <c r="I8" s="16"/>
      <c r="J8" s="16"/>
      <c r="K8" s="7"/>
      <c r="L8" s="16"/>
      <c r="M8" s="43"/>
      <c r="N8" s="7"/>
      <c r="O8" s="16"/>
      <c r="P8" s="16"/>
      <c r="Q8" s="7"/>
      <c r="R8" s="7"/>
      <c r="S8" s="7"/>
      <c r="T8" s="7"/>
      <c r="U8" s="7"/>
      <c r="V8" s="7"/>
      <c r="W8" s="8"/>
      <c r="X8" s="7"/>
      <c r="Y8" s="7"/>
      <c r="Z8" s="7"/>
      <c r="AA8" s="7" t="s">
        <v>2</v>
      </c>
    </row>
    <row r="9" spans="1:27">
      <c r="A9" s="76" t="s">
        <v>82</v>
      </c>
      <c r="B9" s="76"/>
      <c r="C9" s="76"/>
      <c r="D9" s="76" t="s">
        <v>1</v>
      </c>
      <c r="E9" s="16"/>
      <c r="F9" s="7"/>
      <c r="G9" s="16"/>
      <c r="H9" s="16"/>
      <c r="I9" s="16"/>
      <c r="J9" s="16"/>
      <c r="K9" s="7"/>
      <c r="L9" s="16"/>
      <c r="M9" s="43"/>
      <c r="N9" s="7"/>
      <c r="O9" s="16"/>
      <c r="P9" s="16"/>
      <c r="Q9" s="7"/>
      <c r="R9" s="7"/>
      <c r="S9" s="7"/>
      <c r="T9" s="7"/>
      <c r="U9" s="7"/>
      <c r="V9" s="7"/>
      <c r="W9" s="8"/>
      <c r="X9" s="7"/>
      <c r="Y9" s="7"/>
      <c r="Z9" s="7"/>
      <c r="AA9" s="7" t="s">
        <v>2</v>
      </c>
    </row>
    <row r="10" spans="1:27" ht="15.6">
      <c r="A10" s="150" t="s">
        <v>3</v>
      </c>
      <c r="B10" s="150"/>
      <c r="C10" s="150"/>
      <c r="D10" s="150" t="s">
        <v>7</v>
      </c>
      <c r="E10" s="153" t="s">
        <v>8</v>
      </c>
      <c r="F10" s="150" t="s">
        <v>9</v>
      </c>
      <c r="G10" s="150"/>
      <c r="H10" s="153" t="s">
        <v>12</v>
      </c>
      <c r="I10" s="153" t="s">
        <v>13</v>
      </c>
      <c r="J10" s="153" t="s">
        <v>14</v>
      </c>
      <c r="K10" s="150" t="s">
        <v>57</v>
      </c>
      <c r="L10" s="153" t="s">
        <v>15</v>
      </c>
      <c r="M10" s="150" t="s">
        <v>16</v>
      </c>
      <c r="N10" s="150" t="s">
        <v>17</v>
      </c>
      <c r="O10" s="153" t="s">
        <v>18</v>
      </c>
      <c r="P10" s="153" t="s">
        <v>19</v>
      </c>
      <c r="Q10" s="150" t="s">
        <v>20</v>
      </c>
      <c r="R10" s="150"/>
      <c r="S10" s="150"/>
      <c r="T10" s="150" t="s">
        <v>24</v>
      </c>
      <c r="U10" s="150" t="s">
        <v>25</v>
      </c>
      <c r="V10" s="30"/>
      <c r="W10" s="30"/>
      <c r="X10" s="34"/>
      <c r="Y10" s="31"/>
      <c r="Z10" s="150" t="s">
        <v>27</v>
      </c>
      <c r="AA10" s="150" t="s">
        <v>28</v>
      </c>
    </row>
    <row r="11" spans="1:27" ht="15.6">
      <c r="A11" s="151" t="s">
        <v>4</v>
      </c>
      <c r="B11" s="151" t="s">
        <v>5</v>
      </c>
      <c r="C11" s="151" t="s">
        <v>6</v>
      </c>
      <c r="D11" s="150"/>
      <c r="E11" s="153"/>
      <c r="F11" s="150"/>
      <c r="G11" s="150"/>
      <c r="H11" s="153"/>
      <c r="I11" s="153"/>
      <c r="J11" s="153"/>
      <c r="K11" s="150"/>
      <c r="L11" s="153"/>
      <c r="M11" s="150"/>
      <c r="N11" s="150"/>
      <c r="O11" s="153"/>
      <c r="P11" s="153"/>
      <c r="Q11" s="150" t="s">
        <v>21</v>
      </c>
      <c r="R11" s="150" t="s">
        <v>22</v>
      </c>
      <c r="S11" s="150" t="s">
        <v>23</v>
      </c>
      <c r="T11" s="150"/>
      <c r="U11" s="150"/>
      <c r="V11" s="32"/>
      <c r="W11" s="32"/>
      <c r="X11" s="35"/>
      <c r="Y11" s="33"/>
      <c r="Z11" s="150"/>
      <c r="AA11" s="150"/>
    </row>
    <row r="12" spans="1:27" ht="140.4">
      <c r="A12" s="151"/>
      <c r="B12" s="151"/>
      <c r="C12" s="151"/>
      <c r="D12" s="150"/>
      <c r="E12" s="153"/>
      <c r="F12" s="90" t="s">
        <v>10</v>
      </c>
      <c r="G12" s="91" t="s">
        <v>11</v>
      </c>
      <c r="H12" s="153"/>
      <c r="I12" s="153"/>
      <c r="J12" s="153"/>
      <c r="K12" s="150"/>
      <c r="L12" s="153"/>
      <c r="M12" s="150"/>
      <c r="N12" s="150"/>
      <c r="O12" s="153"/>
      <c r="P12" s="153"/>
      <c r="Q12" s="150"/>
      <c r="R12" s="150"/>
      <c r="S12" s="150"/>
      <c r="T12" s="150"/>
      <c r="U12" s="150"/>
      <c r="V12" s="36" t="s">
        <v>26</v>
      </c>
      <c r="W12" s="38" t="s">
        <v>65</v>
      </c>
      <c r="X12" s="29" t="s">
        <v>66</v>
      </c>
      <c r="Y12" s="39" t="s">
        <v>67</v>
      </c>
      <c r="Z12" s="150"/>
      <c r="AA12" s="150"/>
    </row>
    <row r="13" spans="1:27" ht="15.6">
      <c r="A13" s="3">
        <v>1</v>
      </c>
      <c r="B13" s="3">
        <v>2</v>
      </c>
      <c r="C13" s="3">
        <v>3</v>
      </c>
      <c r="D13" s="3">
        <v>4</v>
      </c>
      <c r="E13" s="17">
        <v>5</v>
      </c>
      <c r="F13" s="3">
        <v>6</v>
      </c>
      <c r="G13" s="17">
        <v>7</v>
      </c>
      <c r="H13" s="17">
        <v>8</v>
      </c>
      <c r="I13" s="17">
        <v>9</v>
      </c>
      <c r="J13" s="17">
        <v>10</v>
      </c>
      <c r="K13" s="3">
        <v>11</v>
      </c>
      <c r="L13" s="17">
        <v>12</v>
      </c>
      <c r="M13" s="3">
        <v>13</v>
      </c>
      <c r="N13" s="3">
        <v>14</v>
      </c>
      <c r="O13" s="17">
        <v>15</v>
      </c>
      <c r="P13" s="17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7">
        <v>23</v>
      </c>
      <c r="X13" s="40">
        <v>24</v>
      </c>
      <c r="Y13" s="3">
        <v>25</v>
      </c>
      <c r="Z13" s="3">
        <v>26</v>
      </c>
      <c r="AA13" s="3">
        <v>27</v>
      </c>
    </row>
    <row r="14" spans="1:27" ht="50.4">
      <c r="A14" s="56" t="s">
        <v>38</v>
      </c>
      <c r="B14" s="56" t="s">
        <v>29</v>
      </c>
      <c r="C14" s="56" t="s">
        <v>29</v>
      </c>
      <c r="D14" s="57" t="s">
        <v>39</v>
      </c>
      <c r="E14" s="60">
        <f>E15+E42</f>
        <v>794942.60000000009</v>
      </c>
      <c r="F14" s="60">
        <f>F15+F42</f>
        <v>794942.60000000009</v>
      </c>
      <c r="G14" s="60">
        <f>G15+G42</f>
        <v>453835.60000000003</v>
      </c>
      <c r="H14" s="60">
        <f>H15+H42</f>
        <v>469465.79250999994</v>
      </c>
      <c r="I14" s="60">
        <f>H14-F14</f>
        <v>-325476.80749000015</v>
      </c>
      <c r="J14" s="60">
        <f>J15+J42</f>
        <v>440328.02454000001</v>
      </c>
      <c r="K14" s="60">
        <f>J14/G14*100</f>
        <v>97.023685347733846</v>
      </c>
      <c r="L14" s="60">
        <f>L15+L42</f>
        <v>794942.60000000009</v>
      </c>
      <c r="M14" s="60">
        <f>L14/E14*100</f>
        <v>100</v>
      </c>
      <c r="N14" s="60">
        <f>L14-E14</f>
        <v>0</v>
      </c>
      <c r="O14" s="60">
        <f>J14-G14</f>
        <v>-13507.575460000022</v>
      </c>
      <c r="P14" s="60">
        <f>Q14+R14+S14</f>
        <v>-160.76000000000002</v>
      </c>
      <c r="Q14" s="60">
        <f>Q15+Q42</f>
        <v>0</v>
      </c>
      <c r="R14" s="60">
        <f>R15+R42</f>
        <v>-10.61599</v>
      </c>
      <c r="S14" s="60">
        <f>S15+S42</f>
        <v>-150.14401000000001</v>
      </c>
      <c r="T14" s="60">
        <f>T15+T42</f>
        <v>0</v>
      </c>
      <c r="U14" s="60">
        <v>0</v>
      </c>
      <c r="V14" s="60">
        <f>V15+V42</f>
        <v>0</v>
      </c>
      <c r="W14" s="60">
        <f>W15+W42</f>
        <v>0</v>
      </c>
      <c r="X14" s="60">
        <f>X15+X42</f>
        <v>-796</v>
      </c>
      <c r="Y14" s="60">
        <f>Y15+Y42</f>
        <v>-26.591740000000001</v>
      </c>
      <c r="Z14" s="58"/>
      <c r="AA14" s="58"/>
    </row>
    <row r="15" spans="1:27" ht="50.4">
      <c r="A15" s="53" t="s">
        <v>122</v>
      </c>
      <c r="B15" s="154" t="s">
        <v>123</v>
      </c>
      <c r="C15" s="155"/>
      <c r="D15" s="54" t="s">
        <v>80</v>
      </c>
      <c r="E15" s="61">
        <f>E16+E19+E23+E25+E27+E29+E31+E34+E36+E39</f>
        <v>650348.30000000005</v>
      </c>
      <c r="F15" s="61">
        <f t="shared" ref="F15:L15" si="0">F16+F19+F23+F25+F27+F29+F31+F34+F36+F39</f>
        <v>650348.30000000005</v>
      </c>
      <c r="G15" s="61">
        <f t="shared" si="0"/>
        <v>391082.60000000003</v>
      </c>
      <c r="H15" s="61">
        <f t="shared" si="0"/>
        <v>404681.65176999994</v>
      </c>
      <c r="I15" s="61">
        <f t="shared" si="0"/>
        <v>-245666.64823000002</v>
      </c>
      <c r="J15" s="61">
        <f t="shared" si="0"/>
        <v>377589.28899999999</v>
      </c>
      <c r="K15" s="61">
        <f>J15/G15*100</f>
        <v>96.549754195149546</v>
      </c>
      <c r="L15" s="61">
        <f t="shared" si="0"/>
        <v>650348.30000000005</v>
      </c>
      <c r="M15" s="61">
        <f>L15/E15*100</f>
        <v>100</v>
      </c>
      <c r="N15" s="61">
        <f>L15-E15</f>
        <v>0</v>
      </c>
      <c r="O15" s="61">
        <f>J15-G15</f>
        <v>-13493.311000000045</v>
      </c>
      <c r="P15" s="61">
        <f t="shared" ref="P15:T15" si="1">P16+P19+P23+P25+P27+P29+P31+P34+P36+P39</f>
        <v>-146.49554000000001</v>
      </c>
      <c r="Q15" s="61">
        <f t="shared" si="1"/>
        <v>0</v>
      </c>
      <c r="R15" s="61">
        <f t="shared" si="1"/>
        <v>-0.32499</v>
      </c>
      <c r="S15" s="61">
        <f t="shared" si="1"/>
        <v>-146.17055000000002</v>
      </c>
      <c r="T15" s="61">
        <f t="shared" si="1"/>
        <v>0</v>
      </c>
      <c r="U15" s="61">
        <v>0</v>
      </c>
      <c r="V15" s="61">
        <f t="shared" ref="V15:Y15" si="2">V16+V19+V23+V25+V27+V29+V31+V34+V36+V39</f>
        <v>0</v>
      </c>
      <c r="W15" s="61">
        <f t="shared" si="2"/>
        <v>0</v>
      </c>
      <c r="X15" s="61">
        <f t="shared" si="2"/>
        <v>-531</v>
      </c>
      <c r="Y15" s="61">
        <f t="shared" si="2"/>
        <v>-26.591740000000001</v>
      </c>
      <c r="Z15" s="55"/>
      <c r="AA15" s="55"/>
    </row>
    <row r="16" spans="1:27" ht="78">
      <c r="A16" s="9" t="s">
        <v>29</v>
      </c>
      <c r="B16" s="9" t="s">
        <v>30</v>
      </c>
      <c r="C16" s="9" t="s">
        <v>29</v>
      </c>
      <c r="D16" s="10" t="s">
        <v>40</v>
      </c>
      <c r="E16" s="62">
        <f>E18+E17</f>
        <v>58344.9</v>
      </c>
      <c r="F16" s="62">
        <f t="shared" ref="F16:H16" si="3">F18+F17</f>
        <v>58344.9</v>
      </c>
      <c r="G16" s="62">
        <f t="shared" si="3"/>
        <v>27184.9</v>
      </c>
      <c r="H16" s="62">
        <f t="shared" si="3"/>
        <v>27886.884910000001</v>
      </c>
      <c r="I16" s="62">
        <f>H16-F16</f>
        <v>-30458.015090000001</v>
      </c>
      <c r="J16" s="62">
        <f>J18+J17</f>
        <v>27158.174149999999</v>
      </c>
      <c r="K16" s="64">
        <f>J16/G16*100</f>
        <v>99.901688621256639</v>
      </c>
      <c r="L16" s="62">
        <f>L18+L17</f>
        <v>58344.9</v>
      </c>
      <c r="M16" s="62">
        <f>L16/E16*100</f>
        <v>100</v>
      </c>
      <c r="N16" s="62">
        <f>L16-E16</f>
        <v>0</v>
      </c>
      <c r="O16" s="62">
        <f>J16-G16</f>
        <v>-26.725850000002538</v>
      </c>
      <c r="P16" s="62">
        <f>Q16+R16+S16</f>
        <v>-0.13322999999999999</v>
      </c>
      <c r="Q16" s="62">
        <f t="shared" ref="Q16:Y16" si="4">Q18+Q17</f>
        <v>0</v>
      </c>
      <c r="R16" s="62">
        <f t="shared" si="4"/>
        <v>-0.13322999999999999</v>
      </c>
      <c r="S16" s="62">
        <f t="shared" si="4"/>
        <v>0</v>
      </c>
      <c r="T16" s="62">
        <f t="shared" si="4"/>
        <v>0</v>
      </c>
      <c r="U16" s="62">
        <f>O16-P16-T16</f>
        <v>-26.592620000002537</v>
      </c>
      <c r="V16" s="62">
        <f t="shared" si="4"/>
        <v>0</v>
      </c>
      <c r="W16" s="62">
        <f t="shared" si="4"/>
        <v>0</v>
      </c>
      <c r="X16" s="62">
        <f t="shared" si="4"/>
        <v>0</v>
      </c>
      <c r="Y16" s="62">
        <f t="shared" si="4"/>
        <v>-26.591740000000001</v>
      </c>
      <c r="Z16" s="11"/>
      <c r="AA16" s="11"/>
    </row>
    <row r="17" spans="1:27" ht="31.2">
      <c r="A17" s="6" t="s">
        <v>29</v>
      </c>
      <c r="B17" s="6" t="s">
        <v>29</v>
      </c>
      <c r="C17" s="6" t="s">
        <v>31</v>
      </c>
      <c r="D17" s="4" t="s">
        <v>32</v>
      </c>
      <c r="E17" s="65">
        <f>19486.9+3671</f>
        <v>23157.9</v>
      </c>
      <c r="F17" s="66">
        <f>19486.9+3671</f>
        <v>23157.9</v>
      </c>
      <c r="G17" s="65">
        <v>1754</v>
      </c>
      <c r="H17" s="65">
        <v>1753.9991199999999</v>
      </c>
      <c r="I17" s="65">
        <f t="shared" ref="I17:I41" si="5">H17-F17</f>
        <v>-21403.900880000001</v>
      </c>
      <c r="J17" s="65">
        <v>1753.9991199999999</v>
      </c>
      <c r="K17" s="67">
        <f t="shared" ref="K17:K41" si="6">J17/G17*100</f>
        <v>99.999949828962372</v>
      </c>
      <c r="L17" s="65">
        <f>E17</f>
        <v>23157.9</v>
      </c>
      <c r="M17" s="66">
        <f t="shared" ref="M17:M38" si="7">L17/E17*100</f>
        <v>100</v>
      </c>
      <c r="N17" s="66">
        <f t="shared" ref="N17:N38" si="8">L17-E17</f>
        <v>0</v>
      </c>
      <c r="O17" s="65">
        <f t="shared" ref="O17" si="9">J17-G17</f>
        <v>-8.8000000005195034E-4</v>
      </c>
      <c r="P17" s="65">
        <f t="shared" ref="P17" si="10">Q17+R17+S17</f>
        <v>0</v>
      </c>
      <c r="Q17" s="66">
        <v>0</v>
      </c>
      <c r="R17" s="66">
        <v>0</v>
      </c>
      <c r="S17" s="66">
        <v>0</v>
      </c>
      <c r="T17" s="66">
        <v>0</v>
      </c>
      <c r="U17" s="71">
        <f t="shared" ref="U17:U18" si="11">O17-P17-T17</f>
        <v>-8.8000000005195034E-4</v>
      </c>
      <c r="V17" s="66">
        <v>0</v>
      </c>
      <c r="W17" s="69">
        <v>0</v>
      </c>
      <c r="X17" s="66">
        <v>0</v>
      </c>
      <c r="Y17" s="66">
        <v>0</v>
      </c>
      <c r="Z17" s="5"/>
      <c r="AA17" s="5" t="s">
        <v>99</v>
      </c>
    </row>
    <row r="18" spans="1:27" ht="62.4">
      <c r="A18" s="78" t="s">
        <v>29</v>
      </c>
      <c r="B18" s="78" t="s">
        <v>29</v>
      </c>
      <c r="C18" s="78" t="s">
        <v>33</v>
      </c>
      <c r="D18" s="79" t="s">
        <v>34</v>
      </c>
      <c r="E18" s="65">
        <v>35187</v>
      </c>
      <c r="F18" s="65">
        <v>35187</v>
      </c>
      <c r="G18" s="65">
        <v>25430.9</v>
      </c>
      <c r="H18" s="65">
        <v>26132.88579</v>
      </c>
      <c r="I18" s="65">
        <f t="shared" si="5"/>
        <v>-9054.1142099999997</v>
      </c>
      <c r="J18" s="65">
        <v>25404.175029999999</v>
      </c>
      <c r="K18" s="80">
        <f t="shared" si="6"/>
        <v>99.894911426650239</v>
      </c>
      <c r="L18" s="65">
        <f>E18</f>
        <v>35187</v>
      </c>
      <c r="M18" s="65">
        <f t="shared" si="7"/>
        <v>100</v>
      </c>
      <c r="N18" s="65">
        <f t="shared" si="8"/>
        <v>0</v>
      </c>
      <c r="O18" s="65">
        <f>J18-G18</f>
        <v>-26.724970000002941</v>
      </c>
      <c r="P18" s="65">
        <f>Q18+R18+S18</f>
        <v>-0.13322999999999999</v>
      </c>
      <c r="Q18" s="65">
        <v>0</v>
      </c>
      <c r="R18" s="65">
        <v>-0.13322999999999999</v>
      </c>
      <c r="S18" s="65">
        <v>0</v>
      </c>
      <c r="T18" s="65">
        <v>0</v>
      </c>
      <c r="U18" s="71">
        <f t="shared" si="11"/>
        <v>-26.59174000000294</v>
      </c>
      <c r="V18" s="65">
        <v>0</v>
      </c>
      <c r="W18" s="71">
        <v>0</v>
      </c>
      <c r="X18" s="65">
        <v>0</v>
      </c>
      <c r="Y18" s="65">
        <v>-26.591740000000001</v>
      </c>
      <c r="Z18" s="82" t="s">
        <v>98</v>
      </c>
      <c r="AA18" s="82" t="s">
        <v>100</v>
      </c>
    </row>
    <row r="19" spans="1:27" ht="31.2">
      <c r="A19" s="9" t="s">
        <v>29</v>
      </c>
      <c r="B19" s="9" t="s">
        <v>35</v>
      </c>
      <c r="C19" s="9" t="s">
        <v>29</v>
      </c>
      <c r="D19" s="10" t="s">
        <v>44</v>
      </c>
      <c r="E19" s="62">
        <f>E20+E22+E21</f>
        <v>320232</v>
      </c>
      <c r="F19" s="62">
        <f t="shared" ref="F19:H19" si="12">F20+F22+F21</f>
        <v>320232</v>
      </c>
      <c r="G19" s="62">
        <f t="shared" si="12"/>
        <v>199590.7</v>
      </c>
      <c r="H19" s="62">
        <f t="shared" si="12"/>
        <v>199590.64</v>
      </c>
      <c r="I19" s="62">
        <f t="shared" si="5"/>
        <v>-120641.35999999999</v>
      </c>
      <c r="J19" s="62">
        <f>J20+J22+J21</f>
        <v>199590.64</v>
      </c>
      <c r="K19" s="89">
        <f t="shared" si="6"/>
        <v>99.999969938479097</v>
      </c>
      <c r="L19" s="62">
        <f>L20+L22+L21</f>
        <v>320232</v>
      </c>
      <c r="M19" s="62">
        <f t="shared" si="7"/>
        <v>100</v>
      </c>
      <c r="N19" s="62">
        <f t="shared" ref="N19:O19" si="13">N20+N22+N21</f>
        <v>0</v>
      </c>
      <c r="O19" s="62">
        <f t="shared" si="13"/>
        <v>-6.0000000001309672E-2</v>
      </c>
      <c r="P19" s="62">
        <f t="shared" ref="P19" si="14">Q19+R19+S19</f>
        <v>0</v>
      </c>
      <c r="Q19" s="62">
        <f t="shared" ref="Q19:Y19" si="15">Q20+Q22</f>
        <v>0</v>
      </c>
      <c r="R19" s="62">
        <f t="shared" si="15"/>
        <v>0</v>
      </c>
      <c r="S19" s="62">
        <f t="shared" si="15"/>
        <v>0</v>
      </c>
      <c r="T19" s="62">
        <f t="shared" si="15"/>
        <v>0</v>
      </c>
      <c r="U19" s="62">
        <f t="shared" si="15"/>
        <v>0</v>
      </c>
      <c r="V19" s="62">
        <f t="shared" si="15"/>
        <v>0</v>
      </c>
      <c r="W19" s="62">
        <f t="shared" si="15"/>
        <v>0</v>
      </c>
      <c r="X19" s="62">
        <f t="shared" si="15"/>
        <v>0</v>
      </c>
      <c r="Y19" s="62">
        <f t="shared" si="15"/>
        <v>0</v>
      </c>
      <c r="Z19" s="11"/>
      <c r="AA19" s="11"/>
    </row>
    <row r="20" spans="1:27" ht="31.2">
      <c r="A20" s="6" t="s">
        <v>29</v>
      </c>
      <c r="B20" s="6" t="s">
        <v>29</v>
      </c>
      <c r="C20" s="6" t="s">
        <v>31</v>
      </c>
      <c r="D20" s="4" t="s">
        <v>32</v>
      </c>
      <c r="E20" s="65">
        <v>278729</v>
      </c>
      <c r="F20" s="66">
        <v>278729</v>
      </c>
      <c r="G20" s="65">
        <v>169964</v>
      </c>
      <c r="H20" s="65">
        <v>169964</v>
      </c>
      <c r="I20" s="65">
        <f t="shared" si="5"/>
        <v>-108765</v>
      </c>
      <c r="J20" s="65">
        <v>169964</v>
      </c>
      <c r="K20" s="67">
        <f t="shared" si="6"/>
        <v>100</v>
      </c>
      <c r="L20" s="65">
        <f>E20</f>
        <v>278729</v>
      </c>
      <c r="M20" s="66">
        <f>L20/E20*100</f>
        <v>100</v>
      </c>
      <c r="N20" s="66">
        <f>L20-E20</f>
        <v>0</v>
      </c>
      <c r="O20" s="65">
        <f>J20-G20</f>
        <v>0</v>
      </c>
      <c r="P20" s="65">
        <f>Q20+R20+S20</f>
        <v>0</v>
      </c>
      <c r="Q20" s="66">
        <v>0</v>
      </c>
      <c r="R20" s="66">
        <v>0</v>
      </c>
      <c r="S20" s="66">
        <v>0</v>
      </c>
      <c r="T20" s="66">
        <v>0</v>
      </c>
      <c r="U20" s="68">
        <f>O20-P20-T20</f>
        <v>0</v>
      </c>
      <c r="V20" s="66">
        <v>0</v>
      </c>
      <c r="W20" s="69">
        <v>0</v>
      </c>
      <c r="X20" s="66">
        <v>0</v>
      </c>
      <c r="Y20" s="66">
        <v>0</v>
      </c>
      <c r="Z20" s="5"/>
      <c r="AA20" s="5" t="s">
        <v>101</v>
      </c>
    </row>
    <row r="21" spans="1:27" ht="31.2">
      <c r="A21" s="6" t="s">
        <v>29</v>
      </c>
      <c r="B21" s="6" t="s">
        <v>29</v>
      </c>
      <c r="C21" s="6" t="s">
        <v>33</v>
      </c>
      <c r="D21" s="4" t="s">
        <v>34</v>
      </c>
      <c r="E21" s="65">
        <v>24479</v>
      </c>
      <c r="F21" s="66">
        <v>24479</v>
      </c>
      <c r="G21" s="65">
        <v>12602.7</v>
      </c>
      <c r="H21" s="65">
        <v>12602.64</v>
      </c>
      <c r="I21" s="65">
        <f t="shared" si="5"/>
        <v>-11876.36</v>
      </c>
      <c r="J21" s="65">
        <v>12602.64</v>
      </c>
      <c r="K21" s="67">
        <f t="shared" si="6"/>
        <v>99.999523911542752</v>
      </c>
      <c r="L21" s="65">
        <f>E21</f>
        <v>24479</v>
      </c>
      <c r="M21" s="66">
        <f t="shared" ref="M21" si="16">L21/E21*100</f>
        <v>100</v>
      </c>
      <c r="N21" s="66">
        <f t="shared" ref="N21" si="17">L21-E21</f>
        <v>0</v>
      </c>
      <c r="O21" s="65">
        <f>J21-G21</f>
        <v>-6.0000000001309672E-2</v>
      </c>
      <c r="P21" s="65">
        <f>Q21+R21+S21</f>
        <v>-0.06</v>
      </c>
      <c r="Q21" s="66">
        <v>0</v>
      </c>
      <c r="R21" s="66">
        <v>0</v>
      </c>
      <c r="S21" s="66">
        <v>-0.06</v>
      </c>
      <c r="T21" s="66">
        <v>0</v>
      </c>
      <c r="U21" s="68">
        <f t="shared" ref="U21:U38" si="18">O21-P21-T21</f>
        <v>-1.3096745909990659E-12</v>
      </c>
      <c r="V21" s="66">
        <v>0</v>
      </c>
      <c r="W21" s="69">
        <v>0</v>
      </c>
      <c r="X21" s="66">
        <v>0</v>
      </c>
      <c r="Y21" s="66">
        <v>0</v>
      </c>
      <c r="Z21" s="5" t="s">
        <v>86</v>
      </c>
      <c r="AA21" s="5" t="s">
        <v>87</v>
      </c>
    </row>
    <row r="22" spans="1:27" ht="31.2">
      <c r="A22" s="6" t="s">
        <v>29</v>
      </c>
      <c r="B22" s="6" t="s">
        <v>29</v>
      </c>
      <c r="C22" s="6" t="s">
        <v>96</v>
      </c>
      <c r="D22" s="4" t="s">
        <v>97</v>
      </c>
      <c r="E22" s="65">
        <v>17024</v>
      </c>
      <c r="F22" s="66">
        <v>17024</v>
      </c>
      <c r="G22" s="65">
        <v>17024</v>
      </c>
      <c r="H22" s="65">
        <v>17024</v>
      </c>
      <c r="I22" s="65">
        <f t="shared" si="5"/>
        <v>0</v>
      </c>
      <c r="J22" s="65">
        <v>17024</v>
      </c>
      <c r="K22" s="67">
        <f t="shared" si="6"/>
        <v>100</v>
      </c>
      <c r="L22" s="65">
        <f>E22</f>
        <v>17024</v>
      </c>
      <c r="M22" s="66">
        <f t="shared" si="7"/>
        <v>100</v>
      </c>
      <c r="N22" s="66">
        <f t="shared" si="8"/>
        <v>0</v>
      </c>
      <c r="O22" s="65">
        <f>J22-G22</f>
        <v>0</v>
      </c>
      <c r="P22" s="65">
        <f>Q22+R22+S22</f>
        <v>0</v>
      </c>
      <c r="Q22" s="66">
        <v>0</v>
      </c>
      <c r="R22" s="66">
        <v>0</v>
      </c>
      <c r="S22" s="66">
        <v>0</v>
      </c>
      <c r="T22" s="66">
        <v>0</v>
      </c>
      <c r="U22" s="68">
        <f t="shared" si="18"/>
        <v>0</v>
      </c>
      <c r="V22" s="66">
        <v>0</v>
      </c>
      <c r="W22" s="69">
        <v>0</v>
      </c>
      <c r="X22" s="66">
        <v>0</v>
      </c>
      <c r="Y22" s="66">
        <v>0</v>
      </c>
      <c r="Z22" s="5"/>
      <c r="AA22" s="5" t="s">
        <v>102</v>
      </c>
    </row>
    <row r="23" spans="1:27" ht="15.6">
      <c r="A23" s="9" t="s">
        <v>29</v>
      </c>
      <c r="B23" s="9" t="s">
        <v>36</v>
      </c>
      <c r="C23" s="9" t="s">
        <v>29</v>
      </c>
      <c r="D23" s="10" t="s">
        <v>45</v>
      </c>
      <c r="E23" s="62">
        <f>E24</f>
        <v>2780</v>
      </c>
      <c r="F23" s="63">
        <f>F24</f>
        <v>2780</v>
      </c>
      <c r="G23" s="62">
        <f>G24</f>
        <v>1546.1</v>
      </c>
      <c r="H23" s="62">
        <f>H24</f>
        <v>1546.0519300000001</v>
      </c>
      <c r="I23" s="62">
        <f t="shared" si="5"/>
        <v>-1233.9480699999999</v>
      </c>
      <c r="J23" s="62">
        <f>J24</f>
        <v>1546.0519300000001</v>
      </c>
      <c r="K23" s="64">
        <f>J23/G23*100</f>
        <v>99.996890886747309</v>
      </c>
      <c r="L23" s="62">
        <f>L24</f>
        <v>2780</v>
      </c>
      <c r="M23" s="63">
        <f t="shared" si="7"/>
        <v>100</v>
      </c>
      <c r="N23" s="63">
        <f t="shared" si="8"/>
        <v>0</v>
      </c>
      <c r="O23" s="62">
        <f t="shared" ref="O23:O38" si="19">J23-G23</f>
        <v>-4.8069999999825086E-2</v>
      </c>
      <c r="P23" s="62">
        <f t="shared" ref="P23:P38" si="20">Q23+R23+S23</f>
        <v>-4.8070000000000002E-2</v>
      </c>
      <c r="Q23" s="63">
        <f t="shared" ref="Q23:Y23" si="21">Q24</f>
        <v>0</v>
      </c>
      <c r="R23" s="63">
        <f t="shared" si="21"/>
        <v>0</v>
      </c>
      <c r="S23" s="63">
        <f t="shared" si="21"/>
        <v>-4.8070000000000002E-2</v>
      </c>
      <c r="T23" s="63">
        <f t="shared" si="21"/>
        <v>0</v>
      </c>
      <c r="U23" s="70">
        <f t="shared" si="18"/>
        <v>1.7491563752969341E-13</v>
      </c>
      <c r="V23" s="63">
        <f t="shared" si="21"/>
        <v>0</v>
      </c>
      <c r="W23" s="63">
        <f t="shared" si="21"/>
        <v>0</v>
      </c>
      <c r="X23" s="63">
        <f t="shared" si="21"/>
        <v>0</v>
      </c>
      <c r="Y23" s="63">
        <f t="shared" si="21"/>
        <v>0</v>
      </c>
      <c r="Z23" s="11"/>
      <c r="AA23" s="11"/>
    </row>
    <row r="24" spans="1:27" ht="31.2">
      <c r="A24" s="6" t="s">
        <v>29</v>
      </c>
      <c r="B24" s="6" t="s">
        <v>29</v>
      </c>
      <c r="C24" s="6" t="s">
        <v>68</v>
      </c>
      <c r="D24" s="4" t="s">
        <v>34</v>
      </c>
      <c r="E24" s="65">
        <v>2780</v>
      </c>
      <c r="F24" s="66">
        <v>2780</v>
      </c>
      <c r="G24" s="65">
        <v>1546.1</v>
      </c>
      <c r="H24" s="65">
        <v>1546.0519300000001</v>
      </c>
      <c r="I24" s="65">
        <f t="shared" si="5"/>
        <v>-1233.9480699999999</v>
      </c>
      <c r="J24" s="65">
        <v>1546.0519300000001</v>
      </c>
      <c r="K24" s="67">
        <f t="shared" si="6"/>
        <v>99.996890886747309</v>
      </c>
      <c r="L24" s="65">
        <f>E24</f>
        <v>2780</v>
      </c>
      <c r="M24" s="66">
        <f t="shared" si="7"/>
        <v>100</v>
      </c>
      <c r="N24" s="66">
        <f t="shared" si="8"/>
        <v>0</v>
      </c>
      <c r="O24" s="65">
        <f t="shared" si="19"/>
        <v>-4.8069999999825086E-2</v>
      </c>
      <c r="P24" s="65">
        <f>Q24+R24+S24</f>
        <v>-4.8070000000000002E-2</v>
      </c>
      <c r="Q24" s="66">
        <v>0</v>
      </c>
      <c r="R24" s="66">
        <v>0</v>
      </c>
      <c r="S24" s="66">
        <v>-4.8070000000000002E-2</v>
      </c>
      <c r="T24" s="66">
        <v>0</v>
      </c>
      <c r="U24" s="68">
        <f t="shared" si="18"/>
        <v>1.7491563752969341E-13</v>
      </c>
      <c r="V24" s="66">
        <v>0</v>
      </c>
      <c r="W24" s="69">
        <v>0</v>
      </c>
      <c r="X24" s="66">
        <v>0</v>
      </c>
      <c r="Y24" s="66">
        <v>0</v>
      </c>
      <c r="Z24" s="5" t="s">
        <v>103</v>
      </c>
      <c r="AA24" s="5" t="s">
        <v>104</v>
      </c>
    </row>
    <row r="25" spans="1:27" ht="62.4">
      <c r="A25" s="9" t="s">
        <v>29</v>
      </c>
      <c r="B25" s="9" t="s">
        <v>37</v>
      </c>
      <c r="C25" s="9" t="s">
        <v>29</v>
      </c>
      <c r="D25" s="10" t="s">
        <v>46</v>
      </c>
      <c r="E25" s="62">
        <f>E26</f>
        <v>73245.100000000006</v>
      </c>
      <c r="F25" s="63">
        <f t="shared" ref="F25:Y25" si="22">F26</f>
        <v>73245.100000000006</v>
      </c>
      <c r="G25" s="62">
        <f t="shared" si="22"/>
        <v>52191.4</v>
      </c>
      <c r="H25" s="62">
        <f t="shared" si="22"/>
        <v>39742.238530000002</v>
      </c>
      <c r="I25" s="62">
        <f t="shared" si="5"/>
        <v>-33502.861470000003</v>
      </c>
      <c r="J25" s="62">
        <f t="shared" si="22"/>
        <v>38871.238530000002</v>
      </c>
      <c r="K25" s="64">
        <f t="shared" si="6"/>
        <v>74.478244557532463</v>
      </c>
      <c r="L25" s="63">
        <f t="shared" si="22"/>
        <v>73245.100000000006</v>
      </c>
      <c r="M25" s="63">
        <f t="shared" si="22"/>
        <v>100</v>
      </c>
      <c r="N25" s="63">
        <f t="shared" si="22"/>
        <v>0</v>
      </c>
      <c r="O25" s="62">
        <f t="shared" si="22"/>
        <v>-13320.161469999999</v>
      </c>
      <c r="P25" s="62">
        <f t="shared" si="22"/>
        <v>0</v>
      </c>
      <c r="Q25" s="63">
        <f t="shared" si="22"/>
        <v>0</v>
      </c>
      <c r="R25" s="63">
        <f t="shared" si="22"/>
        <v>0</v>
      </c>
      <c r="S25" s="63">
        <f t="shared" si="22"/>
        <v>0</v>
      </c>
      <c r="T25" s="63">
        <f t="shared" si="22"/>
        <v>0</v>
      </c>
      <c r="U25" s="63">
        <f t="shared" si="22"/>
        <v>-13320.161469999999</v>
      </c>
      <c r="V25" s="63">
        <f t="shared" si="22"/>
        <v>0</v>
      </c>
      <c r="W25" s="63">
        <f t="shared" si="22"/>
        <v>0</v>
      </c>
      <c r="X25" s="63">
        <f t="shared" si="22"/>
        <v>-531</v>
      </c>
      <c r="Y25" s="63">
        <f t="shared" si="22"/>
        <v>0</v>
      </c>
      <c r="Z25" s="11"/>
      <c r="AA25" s="11"/>
    </row>
    <row r="26" spans="1:27" ht="62.4">
      <c r="A26" s="6" t="s">
        <v>29</v>
      </c>
      <c r="B26" s="6" t="s">
        <v>29</v>
      </c>
      <c r="C26" s="6" t="s">
        <v>68</v>
      </c>
      <c r="D26" s="4" t="s">
        <v>34</v>
      </c>
      <c r="E26" s="65">
        <v>73245.100000000006</v>
      </c>
      <c r="F26" s="66">
        <v>73245.100000000006</v>
      </c>
      <c r="G26" s="65">
        <v>52191.4</v>
      </c>
      <c r="H26" s="65">
        <v>39742.238530000002</v>
      </c>
      <c r="I26" s="65">
        <f t="shared" si="5"/>
        <v>-33502.861470000003</v>
      </c>
      <c r="J26" s="65">
        <v>38871.238530000002</v>
      </c>
      <c r="K26" s="67">
        <f t="shared" si="6"/>
        <v>74.478244557532463</v>
      </c>
      <c r="L26" s="65">
        <f>E26</f>
        <v>73245.100000000006</v>
      </c>
      <c r="M26" s="66">
        <f t="shared" si="7"/>
        <v>100</v>
      </c>
      <c r="N26" s="66">
        <f t="shared" si="8"/>
        <v>0</v>
      </c>
      <c r="O26" s="65">
        <f t="shared" si="19"/>
        <v>-13320.161469999999</v>
      </c>
      <c r="P26" s="65">
        <f t="shared" si="20"/>
        <v>0</v>
      </c>
      <c r="Q26" s="66">
        <v>0</v>
      </c>
      <c r="R26" s="66">
        <v>0</v>
      </c>
      <c r="S26" s="66">
        <v>0</v>
      </c>
      <c r="T26" s="66">
        <v>0</v>
      </c>
      <c r="U26" s="68">
        <f t="shared" si="18"/>
        <v>-13320.161469999999</v>
      </c>
      <c r="V26" s="66">
        <v>0</v>
      </c>
      <c r="W26" s="69">
        <v>0</v>
      </c>
      <c r="X26" s="66">
        <v>-531</v>
      </c>
      <c r="Y26" s="66">
        <v>0</v>
      </c>
      <c r="Z26" s="5" t="s">
        <v>119</v>
      </c>
      <c r="AA26" s="5" t="s">
        <v>105</v>
      </c>
    </row>
    <row r="27" spans="1:27" ht="46.8">
      <c r="A27" s="9" t="s">
        <v>29</v>
      </c>
      <c r="B27" s="9" t="s">
        <v>47</v>
      </c>
      <c r="C27" s="9" t="s">
        <v>29</v>
      </c>
      <c r="D27" s="10" t="s">
        <v>48</v>
      </c>
      <c r="E27" s="62">
        <f>E28</f>
        <v>2330</v>
      </c>
      <c r="F27" s="63">
        <f>F28</f>
        <v>2330</v>
      </c>
      <c r="G27" s="62">
        <f>G28</f>
        <v>1105.9000000000001</v>
      </c>
      <c r="H27" s="62">
        <f>H28</f>
        <v>1105.894</v>
      </c>
      <c r="I27" s="62">
        <f t="shared" si="5"/>
        <v>-1224.106</v>
      </c>
      <c r="J27" s="62">
        <f>J28</f>
        <v>1105.894</v>
      </c>
      <c r="K27" s="64">
        <f t="shared" si="6"/>
        <v>99.999457455466128</v>
      </c>
      <c r="L27" s="62">
        <f>L28</f>
        <v>2330</v>
      </c>
      <c r="M27" s="63">
        <f t="shared" si="7"/>
        <v>100</v>
      </c>
      <c r="N27" s="63">
        <f t="shared" si="8"/>
        <v>0</v>
      </c>
      <c r="O27" s="62">
        <f t="shared" si="19"/>
        <v>-6.0000000000854925E-3</v>
      </c>
      <c r="P27" s="62">
        <f t="shared" si="20"/>
        <v>-6.0000000000000001E-3</v>
      </c>
      <c r="Q27" s="63">
        <f t="shared" ref="Q27:Y27" si="23">Q28</f>
        <v>0</v>
      </c>
      <c r="R27" s="63">
        <f t="shared" si="23"/>
        <v>0</v>
      </c>
      <c r="S27" s="63">
        <f t="shared" si="23"/>
        <v>-6.0000000000000001E-3</v>
      </c>
      <c r="T27" s="63">
        <f t="shared" si="23"/>
        <v>0</v>
      </c>
      <c r="U27" s="70">
        <f t="shared" si="18"/>
        <v>-8.5492377066564984E-14</v>
      </c>
      <c r="V27" s="63">
        <f t="shared" si="23"/>
        <v>0</v>
      </c>
      <c r="W27" s="63">
        <f t="shared" si="23"/>
        <v>0</v>
      </c>
      <c r="X27" s="63">
        <f t="shared" si="23"/>
        <v>0</v>
      </c>
      <c r="Y27" s="63">
        <f t="shared" si="23"/>
        <v>0</v>
      </c>
      <c r="Z27" s="11"/>
      <c r="AA27" s="11"/>
    </row>
    <row r="28" spans="1:27" ht="31.2">
      <c r="A28" s="6" t="s">
        <v>29</v>
      </c>
      <c r="B28" s="6" t="s">
        <v>29</v>
      </c>
      <c r="C28" s="6" t="s">
        <v>68</v>
      </c>
      <c r="D28" s="4" t="s">
        <v>34</v>
      </c>
      <c r="E28" s="65">
        <v>2330</v>
      </c>
      <c r="F28" s="66">
        <v>2330</v>
      </c>
      <c r="G28" s="65">
        <v>1105.9000000000001</v>
      </c>
      <c r="H28" s="65">
        <v>1105.894</v>
      </c>
      <c r="I28" s="65">
        <f t="shared" si="5"/>
        <v>-1224.106</v>
      </c>
      <c r="J28" s="65">
        <v>1105.894</v>
      </c>
      <c r="K28" s="67">
        <f t="shared" si="6"/>
        <v>99.999457455466128</v>
      </c>
      <c r="L28" s="65">
        <f>E28</f>
        <v>2330</v>
      </c>
      <c r="M28" s="66">
        <f t="shared" si="7"/>
        <v>100</v>
      </c>
      <c r="N28" s="66">
        <f t="shared" si="8"/>
        <v>0</v>
      </c>
      <c r="O28" s="65">
        <f t="shared" si="19"/>
        <v>-6.0000000000854925E-3</v>
      </c>
      <c r="P28" s="65">
        <f t="shared" si="20"/>
        <v>-6.0000000000000001E-3</v>
      </c>
      <c r="Q28" s="66">
        <v>0</v>
      </c>
      <c r="R28" s="66">
        <v>0</v>
      </c>
      <c r="S28" s="66">
        <v>-6.0000000000000001E-3</v>
      </c>
      <c r="T28" s="66">
        <v>0</v>
      </c>
      <c r="U28" s="68">
        <f t="shared" si="18"/>
        <v>-8.5492377066564984E-14</v>
      </c>
      <c r="V28" s="66">
        <v>0</v>
      </c>
      <c r="W28" s="69">
        <v>0</v>
      </c>
      <c r="X28" s="66">
        <v>0</v>
      </c>
      <c r="Y28" s="66">
        <v>0</v>
      </c>
      <c r="Z28" s="5" t="s">
        <v>90</v>
      </c>
      <c r="AA28" s="5" t="s">
        <v>91</v>
      </c>
    </row>
    <row r="29" spans="1:27" ht="46.8">
      <c r="A29" s="9" t="s">
        <v>29</v>
      </c>
      <c r="B29" s="9" t="s">
        <v>31</v>
      </c>
      <c r="C29" s="9" t="s">
        <v>29</v>
      </c>
      <c r="D29" s="10" t="s">
        <v>49</v>
      </c>
      <c r="E29" s="62">
        <f>E30</f>
        <v>627</v>
      </c>
      <c r="F29" s="63">
        <f>F30</f>
        <v>627</v>
      </c>
      <c r="G29" s="62">
        <f>G30</f>
        <v>627</v>
      </c>
      <c r="H29" s="62">
        <f>H30</f>
        <v>627</v>
      </c>
      <c r="I29" s="62">
        <f t="shared" si="5"/>
        <v>0</v>
      </c>
      <c r="J29" s="62">
        <f>J30</f>
        <v>627</v>
      </c>
      <c r="K29" s="64">
        <f t="shared" si="6"/>
        <v>100</v>
      </c>
      <c r="L29" s="62">
        <f>L30</f>
        <v>627</v>
      </c>
      <c r="M29" s="63">
        <f t="shared" si="7"/>
        <v>100</v>
      </c>
      <c r="N29" s="63">
        <f t="shared" si="8"/>
        <v>0</v>
      </c>
      <c r="O29" s="62">
        <f t="shared" si="19"/>
        <v>0</v>
      </c>
      <c r="P29" s="62">
        <f t="shared" si="20"/>
        <v>0</v>
      </c>
      <c r="Q29" s="63">
        <f t="shared" ref="Q29:Y29" si="24">Q30</f>
        <v>0</v>
      </c>
      <c r="R29" s="63">
        <f t="shared" si="24"/>
        <v>0</v>
      </c>
      <c r="S29" s="63">
        <f t="shared" si="24"/>
        <v>0</v>
      </c>
      <c r="T29" s="63">
        <f t="shared" si="24"/>
        <v>0</v>
      </c>
      <c r="U29" s="68">
        <f t="shared" si="18"/>
        <v>0</v>
      </c>
      <c r="V29" s="63">
        <f t="shared" si="24"/>
        <v>0</v>
      </c>
      <c r="W29" s="63">
        <f t="shared" si="24"/>
        <v>0</v>
      </c>
      <c r="X29" s="63">
        <f t="shared" si="24"/>
        <v>0</v>
      </c>
      <c r="Y29" s="63">
        <f t="shared" si="24"/>
        <v>0</v>
      </c>
      <c r="Z29" s="11"/>
      <c r="AA29" s="11"/>
    </row>
    <row r="30" spans="1:27" ht="15.6">
      <c r="A30" s="6" t="s">
        <v>29</v>
      </c>
      <c r="B30" s="6" t="s">
        <v>29</v>
      </c>
      <c r="C30" s="6" t="s">
        <v>68</v>
      </c>
      <c r="D30" s="4" t="s">
        <v>34</v>
      </c>
      <c r="E30" s="65">
        <v>627</v>
      </c>
      <c r="F30" s="66">
        <v>627</v>
      </c>
      <c r="G30" s="65">
        <v>627</v>
      </c>
      <c r="H30" s="65">
        <v>627</v>
      </c>
      <c r="I30" s="65">
        <f t="shared" si="5"/>
        <v>0</v>
      </c>
      <c r="J30" s="65">
        <v>627</v>
      </c>
      <c r="K30" s="67">
        <f t="shared" si="6"/>
        <v>100</v>
      </c>
      <c r="L30" s="65">
        <f>E30</f>
        <v>627</v>
      </c>
      <c r="M30" s="66">
        <f t="shared" si="7"/>
        <v>100</v>
      </c>
      <c r="N30" s="66">
        <f t="shared" si="8"/>
        <v>0</v>
      </c>
      <c r="O30" s="65">
        <f t="shared" si="19"/>
        <v>0</v>
      </c>
      <c r="P30" s="71">
        <f t="shared" si="20"/>
        <v>0</v>
      </c>
      <c r="Q30" s="66">
        <v>0</v>
      </c>
      <c r="R30" s="66">
        <v>0</v>
      </c>
      <c r="S30" s="66">
        <v>0</v>
      </c>
      <c r="T30" s="66">
        <v>0</v>
      </c>
      <c r="U30" s="68">
        <f t="shared" si="18"/>
        <v>0</v>
      </c>
      <c r="V30" s="66">
        <v>0</v>
      </c>
      <c r="W30" s="69">
        <v>0</v>
      </c>
      <c r="X30" s="66">
        <v>0</v>
      </c>
      <c r="Y30" s="66">
        <v>0</v>
      </c>
      <c r="Z30" s="5">
        <v>0</v>
      </c>
      <c r="AA30" s="5">
        <v>0</v>
      </c>
    </row>
    <row r="31" spans="1:27" ht="31.2">
      <c r="A31" s="9" t="s">
        <v>29</v>
      </c>
      <c r="B31" s="9" t="s">
        <v>50</v>
      </c>
      <c r="C31" s="9" t="s">
        <v>29</v>
      </c>
      <c r="D31" s="10" t="s">
        <v>51</v>
      </c>
      <c r="E31" s="62">
        <f>E33+E32</f>
        <v>96198.3</v>
      </c>
      <c r="F31" s="62">
        <f t="shared" ref="F31:H31" si="25">F33+F32</f>
        <v>96198.3</v>
      </c>
      <c r="G31" s="62">
        <f t="shared" si="25"/>
        <v>54159</v>
      </c>
      <c r="H31" s="62">
        <f t="shared" si="25"/>
        <v>54158.695159999996</v>
      </c>
      <c r="I31" s="62">
        <f t="shared" si="5"/>
        <v>-42039.604840000007</v>
      </c>
      <c r="J31" s="62">
        <f>J33+J32</f>
        <v>54158.695159999996</v>
      </c>
      <c r="K31" s="64">
        <f t="shared" si="6"/>
        <v>99.999437138795017</v>
      </c>
      <c r="L31" s="63">
        <f>L33+L32</f>
        <v>96198.3</v>
      </c>
      <c r="M31" s="63">
        <f t="shared" si="7"/>
        <v>100</v>
      </c>
      <c r="N31" s="63">
        <f t="shared" si="8"/>
        <v>0</v>
      </c>
      <c r="O31" s="62">
        <f t="shared" si="19"/>
        <v>-0.30484000000433298</v>
      </c>
      <c r="P31" s="62">
        <f>P33+P32</f>
        <v>-0.30484</v>
      </c>
      <c r="Q31" s="62">
        <f t="shared" ref="Q31:Y31" si="26">Q33+Q32</f>
        <v>0</v>
      </c>
      <c r="R31" s="62">
        <f t="shared" si="26"/>
        <v>-0.19176000000000001</v>
      </c>
      <c r="S31" s="62">
        <f t="shared" si="26"/>
        <v>-0.11308</v>
      </c>
      <c r="T31" s="62">
        <f t="shared" si="26"/>
        <v>0</v>
      </c>
      <c r="U31" s="62">
        <f t="shared" si="26"/>
        <v>-4.3329784205070609E-12</v>
      </c>
      <c r="V31" s="62">
        <f t="shared" si="26"/>
        <v>0</v>
      </c>
      <c r="W31" s="62">
        <f t="shared" si="26"/>
        <v>0</v>
      </c>
      <c r="X31" s="62">
        <f t="shared" si="26"/>
        <v>0</v>
      </c>
      <c r="Y31" s="62">
        <f t="shared" si="26"/>
        <v>0</v>
      </c>
      <c r="Z31" s="11"/>
      <c r="AA31" s="11"/>
    </row>
    <row r="32" spans="1:27" ht="31.2">
      <c r="A32" s="6" t="s">
        <v>29</v>
      </c>
      <c r="B32" s="6" t="s">
        <v>29</v>
      </c>
      <c r="C32" s="6" t="s">
        <v>31</v>
      </c>
      <c r="D32" s="4" t="s">
        <v>32</v>
      </c>
      <c r="E32" s="65">
        <v>11660.3</v>
      </c>
      <c r="F32" s="66">
        <v>11660.3</v>
      </c>
      <c r="G32" s="65">
        <v>3945.7</v>
      </c>
      <c r="H32" s="65">
        <v>3945.7</v>
      </c>
      <c r="I32" s="65">
        <f t="shared" si="5"/>
        <v>-7714.5999999999995</v>
      </c>
      <c r="J32" s="65">
        <v>3945.7</v>
      </c>
      <c r="K32" s="67">
        <f t="shared" si="6"/>
        <v>100</v>
      </c>
      <c r="L32" s="65">
        <f>E32</f>
        <v>11660.3</v>
      </c>
      <c r="M32" s="66">
        <f t="shared" si="7"/>
        <v>100</v>
      </c>
      <c r="N32" s="66">
        <f t="shared" si="8"/>
        <v>0</v>
      </c>
      <c r="O32" s="65">
        <f t="shared" si="19"/>
        <v>0</v>
      </c>
      <c r="P32" s="65">
        <v>0</v>
      </c>
      <c r="Q32" s="66">
        <v>0</v>
      </c>
      <c r="R32" s="66">
        <v>0</v>
      </c>
      <c r="S32" s="66">
        <v>0</v>
      </c>
      <c r="T32" s="66">
        <v>0</v>
      </c>
      <c r="U32" s="68">
        <f>O32-P32-T32-R32</f>
        <v>0</v>
      </c>
      <c r="V32" s="66">
        <v>0</v>
      </c>
      <c r="W32" s="69">
        <v>0</v>
      </c>
      <c r="X32" s="66">
        <v>0</v>
      </c>
      <c r="Y32" s="66">
        <v>0</v>
      </c>
      <c r="Z32" s="5"/>
      <c r="AA32" s="5" t="s">
        <v>106</v>
      </c>
    </row>
    <row r="33" spans="1:27" ht="62.4">
      <c r="A33" s="6" t="s">
        <v>29</v>
      </c>
      <c r="B33" s="6" t="s">
        <v>29</v>
      </c>
      <c r="C33" s="6" t="s">
        <v>33</v>
      </c>
      <c r="D33" s="4" t="s">
        <v>34</v>
      </c>
      <c r="E33" s="65">
        <v>84538</v>
      </c>
      <c r="F33" s="66">
        <v>84538</v>
      </c>
      <c r="G33" s="65">
        <v>50213.3</v>
      </c>
      <c r="H33" s="65">
        <v>50212.995159999999</v>
      </c>
      <c r="I33" s="65">
        <f t="shared" si="5"/>
        <v>-34325.004840000001</v>
      </c>
      <c r="J33" s="65">
        <v>50212.995159999999</v>
      </c>
      <c r="K33" s="67">
        <f t="shared" si="6"/>
        <v>99.999392909846591</v>
      </c>
      <c r="L33" s="65">
        <f>E33</f>
        <v>84538</v>
      </c>
      <c r="M33" s="66">
        <f t="shared" si="7"/>
        <v>100</v>
      </c>
      <c r="N33" s="66">
        <f t="shared" si="8"/>
        <v>0</v>
      </c>
      <c r="O33" s="65">
        <f t="shared" si="19"/>
        <v>-0.30484000000433298</v>
      </c>
      <c r="P33" s="65">
        <f t="shared" si="20"/>
        <v>-0.30484</v>
      </c>
      <c r="Q33" s="66">
        <v>0</v>
      </c>
      <c r="R33" s="66">
        <v>-0.19176000000000001</v>
      </c>
      <c r="S33" s="66">
        <v>-0.11308</v>
      </c>
      <c r="T33" s="66">
        <v>0</v>
      </c>
      <c r="U33" s="68">
        <f t="shared" si="18"/>
        <v>-4.3329784205070609E-12</v>
      </c>
      <c r="V33" s="66">
        <v>0</v>
      </c>
      <c r="W33" s="69">
        <v>0</v>
      </c>
      <c r="X33" s="66">
        <v>0</v>
      </c>
      <c r="Y33" s="66">
        <v>0</v>
      </c>
      <c r="Z33" s="5" t="s">
        <v>108</v>
      </c>
      <c r="AA33" s="5" t="s">
        <v>107</v>
      </c>
    </row>
    <row r="34" spans="1:27" ht="124.8">
      <c r="A34" s="9" t="s">
        <v>29</v>
      </c>
      <c r="B34" s="9" t="s">
        <v>52</v>
      </c>
      <c r="C34" s="9" t="s">
        <v>29</v>
      </c>
      <c r="D34" s="10" t="s">
        <v>53</v>
      </c>
      <c r="E34" s="62">
        <f>E35</f>
        <v>32103</v>
      </c>
      <c r="F34" s="63">
        <f>F35</f>
        <v>32103</v>
      </c>
      <c r="G34" s="62">
        <f>G35</f>
        <v>15623.3</v>
      </c>
      <c r="H34" s="62">
        <f>H35</f>
        <v>29703.11608</v>
      </c>
      <c r="I34" s="62">
        <f t="shared" si="5"/>
        <v>-2399.8839200000002</v>
      </c>
      <c r="J34" s="62">
        <f>J35</f>
        <v>15623.276599999999</v>
      </c>
      <c r="K34" s="64">
        <f t="shared" si="6"/>
        <v>99.999850223704328</v>
      </c>
      <c r="L34" s="62">
        <f>L35</f>
        <v>32103</v>
      </c>
      <c r="M34" s="63">
        <f t="shared" si="7"/>
        <v>100</v>
      </c>
      <c r="N34" s="63">
        <f t="shared" si="8"/>
        <v>0</v>
      </c>
      <c r="O34" s="62">
        <f t="shared" si="19"/>
        <v>-2.3400000000037835E-2</v>
      </c>
      <c r="P34" s="62">
        <f t="shared" si="20"/>
        <v>-2.3400000000000001E-2</v>
      </c>
      <c r="Q34" s="63">
        <f t="shared" ref="Q34:Y34" si="27">Q35</f>
        <v>0</v>
      </c>
      <c r="R34" s="63">
        <f t="shared" si="27"/>
        <v>0</v>
      </c>
      <c r="S34" s="63">
        <f t="shared" si="27"/>
        <v>-2.3400000000000001E-2</v>
      </c>
      <c r="T34" s="63">
        <f t="shared" si="27"/>
        <v>0</v>
      </c>
      <c r="U34" s="70">
        <f t="shared" si="18"/>
        <v>-3.7834319011054163E-14</v>
      </c>
      <c r="V34" s="63">
        <f t="shared" si="27"/>
        <v>0</v>
      </c>
      <c r="W34" s="63">
        <f t="shared" si="27"/>
        <v>0</v>
      </c>
      <c r="X34" s="63">
        <f t="shared" si="27"/>
        <v>0</v>
      </c>
      <c r="Y34" s="63">
        <f t="shared" si="27"/>
        <v>0</v>
      </c>
      <c r="Z34" s="11"/>
      <c r="AA34" s="11"/>
    </row>
    <row r="35" spans="1:27" ht="46.8">
      <c r="A35" s="6" t="s">
        <v>29</v>
      </c>
      <c r="B35" s="6" t="s">
        <v>29</v>
      </c>
      <c r="C35" s="6" t="s">
        <v>33</v>
      </c>
      <c r="D35" s="4" t="s">
        <v>54</v>
      </c>
      <c r="E35" s="65">
        <v>32103</v>
      </c>
      <c r="F35" s="66">
        <v>32103</v>
      </c>
      <c r="G35" s="65">
        <v>15623.3</v>
      </c>
      <c r="H35" s="65">
        <v>29703.11608</v>
      </c>
      <c r="I35" s="65">
        <f t="shared" si="5"/>
        <v>-2399.8839200000002</v>
      </c>
      <c r="J35" s="65">
        <v>15623.276599999999</v>
      </c>
      <c r="K35" s="67">
        <f t="shared" si="6"/>
        <v>99.999850223704328</v>
      </c>
      <c r="L35" s="65">
        <f>E35</f>
        <v>32103</v>
      </c>
      <c r="M35" s="66">
        <f t="shared" si="7"/>
        <v>100</v>
      </c>
      <c r="N35" s="66">
        <f t="shared" si="8"/>
        <v>0</v>
      </c>
      <c r="O35" s="65">
        <f t="shared" si="19"/>
        <v>-2.3400000000037835E-2</v>
      </c>
      <c r="P35" s="65">
        <f t="shared" si="20"/>
        <v>-2.3400000000000001E-2</v>
      </c>
      <c r="Q35" s="66">
        <v>0</v>
      </c>
      <c r="R35" s="66">
        <v>0</v>
      </c>
      <c r="S35" s="66">
        <v>-2.3400000000000001E-2</v>
      </c>
      <c r="T35" s="66">
        <v>0</v>
      </c>
      <c r="U35" s="68">
        <f t="shared" si="18"/>
        <v>-3.7834319011054163E-14</v>
      </c>
      <c r="V35" s="66">
        <v>0</v>
      </c>
      <c r="W35" s="69">
        <v>0</v>
      </c>
      <c r="X35" s="66">
        <v>0</v>
      </c>
      <c r="Y35" s="66">
        <v>0</v>
      </c>
      <c r="Z35" s="5" t="s">
        <v>109</v>
      </c>
      <c r="AA35" s="5" t="s">
        <v>88</v>
      </c>
    </row>
    <row r="36" spans="1:27" ht="62.4">
      <c r="A36" s="9" t="s">
        <v>29</v>
      </c>
      <c r="B36" s="9" t="s">
        <v>55</v>
      </c>
      <c r="C36" s="9" t="s">
        <v>29</v>
      </c>
      <c r="D36" s="10" t="s">
        <v>85</v>
      </c>
      <c r="E36" s="62">
        <f>E37+E38</f>
        <v>34641</v>
      </c>
      <c r="F36" s="63">
        <f>F37+F38</f>
        <v>34641</v>
      </c>
      <c r="G36" s="62">
        <f>G37+G38</f>
        <v>18006</v>
      </c>
      <c r="H36" s="62">
        <f>H37+H38</f>
        <v>20525.131160000001</v>
      </c>
      <c r="I36" s="62">
        <f t="shared" si="5"/>
        <v>-14115.868839999999</v>
      </c>
      <c r="J36" s="62">
        <f>J37+J38</f>
        <v>17860.068630000002</v>
      </c>
      <c r="K36" s="64">
        <f t="shared" si="6"/>
        <v>99.189540319893382</v>
      </c>
      <c r="L36" s="62">
        <f>L37+L38</f>
        <v>34641</v>
      </c>
      <c r="M36" s="63">
        <f t="shared" si="7"/>
        <v>100</v>
      </c>
      <c r="N36" s="63">
        <f t="shared" si="8"/>
        <v>0</v>
      </c>
      <c r="O36" s="62">
        <f t="shared" si="19"/>
        <v>-145.93136999999842</v>
      </c>
      <c r="P36" s="62">
        <f t="shared" si="20"/>
        <v>-145.93</v>
      </c>
      <c r="Q36" s="63">
        <f t="shared" ref="Q36:Y36" si="28">Q37+Q38</f>
        <v>0</v>
      </c>
      <c r="R36" s="63">
        <f t="shared" si="28"/>
        <v>0</v>
      </c>
      <c r="S36" s="63">
        <f t="shared" si="28"/>
        <v>-145.93</v>
      </c>
      <c r="T36" s="63">
        <f t="shared" si="28"/>
        <v>0</v>
      </c>
      <c r="U36" s="68">
        <f t="shared" si="18"/>
        <v>-1.3699999984169153E-3</v>
      </c>
      <c r="V36" s="63">
        <f t="shared" si="28"/>
        <v>0</v>
      </c>
      <c r="W36" s="63">
        <f t="shared" si="28"/>
        <v>0</v>
      </c>
      <c r="X36" s="63">
        <f t="shared" si="28"/>
        <v>0</v>
      </c>
      <c r="Y36" s="63">
        <f t="shared" si="28"/>
        <v>0</v>
      </c>
      <c r="Z36" s="11"/>
      <c r="AA36" s="11"/>
    </row>
    <row r="37" spans="1:27" ht="78">
      <c r="A37" s="6" t="s">
        <v>29</v>
      </c>
      <c r="B37" s="6" t="s">
        <v>29</v>
      </c>
      <c r="C37" s="6" t="s">
        <v>31</v>
      </c>
      <c r="D37" s="4" t="s">
        <v>32</v>
      </c>
      <c r="E37" s="65">
        <v>31341</v>
      </c>
      <c r="F37" s="66">
        <v>31341</v>
      </c>
      <c r="G37" s="65">
        <v>15646</v>
      </c>
      <c r="H37" s="65">
        <v>17225.131160000001</v>
      </c>
      <c r="I37" s="65">
        <f t="shared" si="5"/>
        <v>-14115.868839999999</v>
      </c>
      <c r="J37" s="65">
        <v>15500.06863</v>
      </c>
      <c r="K37" s="67">
        <f t="shared" si="6"/>
        <v>99.067292790489574</v>
      </c>
      <c r="L37" s="65">
        <f>E37</f>
        <v>31341</v>
      </c>
      <c r="M37" s="66">
        <f t="shared" si="7"/>
        <v>100</v>
      </c>
      <c r="N37" s="66">
        <f t="shared" si="8"/>
        <v>0</v>
      </c>
      <c r="O37" s="65">
        <f t="shared" si="19"/>
        <v>-145.93137000000024</v>
      </c>
      <c r="P37" s="65">
        <f t="shared" si="20"/>
        <v>-145.93</v>
      </c>
      <c r="Q37" s="66">
        <v>0</v>
      </c>
      <c r="R37" s="66">
        <v>0</v>
      </c>
      <c r="S37" s="66">
        <v>-145.93</v>
      </c>
      <c r="T37" s="66">
        <v>0</v>
      </c>
      <c r="U37" s="68">
        <f t="shared" si="18"/>
        <v>-1.3700000002359047E-3</v>
      </c>
      <c r="V37" s="66">
        <v>0</v>
      </c>
      <c r="W37" s="69">
        <v>0</v>
      </c>
      <c r="X37" s="66">
        <v>0</v>
      </c>
      <c r="Y37" s="66">
        <v>0</v>
      </c>
      <c r="Z37" s="5" t="s">
        <v>110</v>
      </c>
      <c r="AA37" s="5" t="s">
        <v>89</v>
      </c>
    </row>
    <row r="38" spans="1:27" ht="15.6">
      <c r="A38" s="6" t="s">
        <v>29</v>
      </c>
      <c r="B38" s="6" t="s">
        <v>29</v>
      </c>
      <c r="C38" s="6" t="s">
        <v>33</v>
      </c>
      <c r="D38" s="4" t="s">
        <v>34</v>
      </c>
      <c r="E38" s="65">
        <v>3300</v>
      </c>
      <c r="F38" s="66">
        <v>3300</v>
      </c>
      <c r="G38" s="65">
        <v>2360</v>
      </c>
      <c r="H38" s="65">
        <v>3300</v>
      </c>
      <c r="I38" s="65">
        <f t="shared" si="5"/>
        <v>0</v>
      </c>
      <c r="J38" s="65">
        <v>2360</v>
      </c>
      <c r="K38" s="67">
        <f t="shared" si="6"/>
        <v>100</v>
      </c>
      <c r="L38" s="65">
        <f>E38</f>
        <v>3300</v>
      </c>
      <c r="M38" s="66">
        <f t="shared" si="7"/>
        <v>100</v>
      </c>
      <c r="N38" s="66">
        <f t="shared" si="8"/>
        <v>0</v>
      </c>
      <c r="O38" s="65">
        <f t="shared" si="19"/>
        <v>0</v>
      </c>
      <c r="P38" s="65">
        <f t="shared" si="20"/>
        <v>0</v>
      </c>
      <c r="Q38" s="66">
        <v>0</v>
      </c>
      <c r="R38" s="66">
        <v>0</v>
      </c>
      <c r="S38" s="66">
        <v>0</v>
      </c>
      <c r="T38" s="66">
        <v>0</v>
      </c>
      <c r="U38" s="68">
        <f t="shared" si="18"/>
        <v>0</v>
      </c>
      <c r="V38" s="66">
        <v>0</v>
      </c>
      <c r="W38" s="69">
        <v>0</v>
      </c>
      <c r="X38" s="66">
        <v>0</v>
      </c>
      <c r="Y38" s="66">
        <v>0</v>
      </c>
      <c r="Z38" s="5"/>
      <c r="AA38" s="5"/>
    </row>
    <row r="39" spans="1:27" ht="31.2">
      <c r="A39" s="12"/>
      <c r="B39" s="12" t="s">
        <v>59</v>
      </c>
      <c r="C39" s="12"/>
      <c r="D39" s="13" t="s">
        <v>60</v>
      </c>
      <c r="E39" s="62">
        <f>E40+E41</f>
        <v>29847</v>
      </c>
      <c r="F39" s="62">
        <f t="shared" ref="F39:L39" si="29">F40+F41</f>
        <v>29847</v>
      </c>
      <c r="G39" s="62">
        <f t="shared" si="29"/>
        <v>21048.3</v>
      </c>
      <c r="H39" s="62">
        <f t="shared" si="29"/>
        <v>29796</v>
      </c>
      <c r="I39" s="62">
        <f t="shared" si="5"/>
        <v>-51</v>
      </c>
      <c r="J39" s="62">
        <f t="shared" si="29"/>
        <v>21048.25</v>
      </c>
      <c r="K39" s="64">
        <f t="shared" si="6"/>
        <v>99.999762451124326</v>
      </c>
      <c r="L39" s="62">
        <f t="shared" si="29"/>
        <v>29847</v>
      </c>
      <c r="M39" s="63">
        <f>L39/E39*100</f>
        <v>100</v>
      </c>
      <c r="N39" s="63">
        <f>L39-E39</f>
        <v>0</v>
      </c>
      <c r="O39" s="62">
        <f>J39-G39</f>
        <v>-4.9999999999272404E-2</v>
      </c>
      <c r="P39" s="62">
        <f>Q39+R39+S39</f>
        <v>-0.05</v>
      </c>
      <c r="Q39" s="62">
        <f>Q40+Q41</f>
        <v>0</v>
      </c>
      <c r="R39" s="62">
        <f>R40+R41</f>
        <v>0</v>
      </c>
      <c r="S39" s="62">
        <f>S40+S41</f>
        <v>-0.05</v>
      </c>
      <c r="T39" s="62">
        <f>T40+T41</f>
        <v>0</v>
      </c>
      <c r="U39" s="70">
        <f>O39-P39-T39</f>
        <v>7.2759853697590415E-13</v>
      </c>
      <c r="V39" s="62">
        <f>V40+V41</f>
        <v>0</v>
      </c>
      <c r="W39" s="62">
        <f>W40+W41</f>
        <v>0</v>
      </c>
      <c r="X39" s="62">
        <f>X40+X41</f>
        <v>0</v>
      </c>
      <c r="Y39" s="62">
        <f>Y40+Y41</f>
        <v>0</v>
      </c>
      <c r="Z39" s="14"/>
      <c r="AA39" s="14"/>
    </row>
    <row r="40" spans="1:27" ht="31.2">
      <c r="A40" s="83"/>
      <c r="B40" s="84"/>
      <c r="C40" s="84" t="s">
        <v>31</v>
      </c>
      <c r="D40" s="85" t="s">
        <v>32</v>
      </c>
      <c r="E40" s="71">
        <v>18912</v>
      </c>
      <c r="F40" s="71">
        <v>18912</v>
      </c>
      <c r="G40" s="86">
        <v>11404</v>
      </c>
      <c r="H40" s="87">
        <v>18861</v>
      </c>
      <c r="I40" s="65">
        <f t="shared" si="5"/>
        <v>-51</v>
      </c>
      <c r="J40" s="65">
        <v>11404</v>
      </c>
      <c r="K40" s="80">
        <f t="shared" si="6"/>
        <v>100</v>
      </c>
      <c r="L40" s="65">
        <f>E40</f>
        <v>18912</v>
      </c>
      <c r="M40" s="65">
        <f>L40/E40*100</f>
        <v>100</v>
      </c>
      <c r="N40" s="65">
        <f>L40-E40</f>
        <v>0</v>
      </c>
      <c r="O40" s="65">
        <f>J40-G40</f>
        <v>0</v>
      </c>
      <c r="P40" s="65">
        <f>Q40+R40+S40</f>
        <v>0</v>
      </c>
      <c r="Q40" s="65">
        <v>0</v>
      </c>
      <c r="R40" s="65">
        <v>0</v>
      </c>
      <c r="S40" s="65">
        <v>0</v>
      </c>
      <c r="T40" s="65">
        <v>0</v>
      </c>
      <c r="U40" s="81">
        <f>O40-P40-T40</f>
        <v>0</v>
      </c>
      <c r="V40" s="65">
        <v>0</v>
      </c>
      <c r="W40" s="65">
        <v>0</v>
      </c>
      <c r="X40" s="65">
        <v>0</v>
      </c>
      <c r="Y40" s="65">
        <v>0</v>
      </c>
      <c r="Z40" s="82"/>
      <c r="AA40" s="88" t="s">
        <v>84</v>
      </c>
    </row>
    <row r="41" spans="1:27" ht="31.2">
      <c r="A41" s="6" t="s">
        <v>29</v>
      </c>
      <c r="B41" s="6" t="s">
        <v>29</v>
      </c>
      <c r="C41" s="6" t="s">
        <v>33</v>
      </c>
      <c r="D41" s="4" t="s">
        <v>34</v>
      </c>
      <c r="E41" s="65">
        <v>10935</v>
      </c>
      <c r="F41" s="66">
        <v>10935</v>
      </c>
      <c r="G41" s="65">
        <v>9644.2999999999993</v>
      </c>
      <c r="H41" s="65">
        <v>10935</v>
      </c>
      <c r="I41" s="65">
        <f t="shared" si="5"/>
        <v>0</v>
      </c>
      <c r="J41" s="65">
        <v>9644.25</v>
      </c>
      <c r="K41" s="67">
        <f t="shared" si="6"/>
        <v>99.99948155905561</v>
      </c>
      <c r="L41" s="65">
        <f>E41</f>
        <v>10935</v>
      </c>
      <c r="M41" s="66">
        <f>L41/E41*100</f>
        <v>100</v>
      </c>
      <c r="N41" s="66">
        <f>L41-E41</f>
        <v>0</v>
      </c>
      <c r="O41" s="65">
        <f>J41-G41</f>
        <v>-4.9999999999272404E-2</v>
      </c>
      <c r="P41" s="65">
        <f>Q41+R41+S41</f>
        <v>-0.05</v>
      </c>
      <c r="Q41" s="66">
        <v>0</v>
      </c>
      <c r="R41" s="66">
        <v>0</v>
      </c>
      <c r="S41" s="66">
        <v>-0.05</v>
      </c>
      <c r="T41" s="66">
        <v>0</v>
      </c>
      <c r="U41" s="68">
        <f>O41-P41-T41</f>
        <v>7.2759853697590415E-13</v>
      </c>
      <c r="V41" s="66">
        <v>0</v>
      </c>
      <c r="W41" s="69">
        <v>0</v>
      </c>
      <c r="X41" s="66">
        <v>0</v>
      </c>
      <c r="Y41" s="66">
        <v>0</v>
      </c>
      <c r="Z41" s="5" t="s">
        <v>111</v>
      </c>
      <c r="AA41" s="77"/>
    </row>
    <row r="42" spans="1:27" ht="50.4">
      <c r="A42" s="53" t="s">
        <v>38</v>
      </c>
      <c r="B42" s="154" t="s">
        <v>78</v>
      </c>
      <c r="C42" s="155"/>
      <c r="D42" s="54" t="s">
        <v>79</v>
      </c>
      <c r="E42" s="61">
        <f>E43+E49</f>
        <v>144594.29999999999</v>
      </c>
      <c r="F42" s="61">
        <f t="shared" ref="F42:Y42" si="30">F43+F49</f>
        <v>144594.29999999999</v>
      </c>
      <c r="G42" s="61">
        <f t="shared" si="30"/>
        <v>62753</v>
      </c>
      <c r="H42" s="61">
        <f t="shared" si="30"/>
        <v>64784.140740000003</v>
      </c>
      <c r="I42" s="61">
        <f t="shared" si="30"/>
        <v>-79810.15926</v>
      </c>
      <c r="J42" s="61">
        <f t="shared" si="30"/>
        <v>62738.735540000001</v>
      </c>
      <c r="K42" s="61">
        <f>J42/G42*100</f>
        <v>99.977268879575476</v>
      </c>
      <c r="L42" s="61">
        <f t="shared" si="30"/>
        <v>144594.29999999999</v>
      </c>
      <c r="M42" s="61">
        <f>L42/E42*100</f>
        <v>100</v>
      </c>
      <c r="N42" s="61">
        <f t="shared" si="30"/>
        <v>0</v>
      </c>
      <c r="O42" s="61">
        <f>J42-G42</f>
        <v>-14.264459999998508</v>
      </c>
      <c r="P42" s="61">
        <f t="shared" si="30"/>
        <v>-14.26446</v>
      </c>
      <c r="Q42" s="61">
        <f t="shared" si="30"/>
        <v>0</v>
      </c>
      <c r="R42" s="61">
        <f t="shared" si="30"/>
        <v>-10.291</v>
      </c>
      <c r="S42" s="61">
        <f t="shared" si="30"/>
        <v>-3.9734600000000002</v>
      </c>
      <c r="T42" s="61">
        <f t="shared" si="30"/>
        <v>0</v>
      </c>
      <c r="U42" s="61">
        <f t="shared" si="30"/>
        <v>6.1994853695068741E-13</v>
      </c>
      <c r="V42" s="61">
        <f t="shared" si="30"/>
        <v>0</v>
      </c>
      <c r="W42" s="61">
        <f t="shared" si="30"/>
        <v>0</v>
      </c>
      <c r="X42" s="61">
        <f t="shared" si="30"/>
        <v>-265</v>
      </c>
      <c r="Y42" s="61">
        <f t="shared" si="30"/>
        <v>0</v>
      </c>
      <c r="Z42" s="55"/>
      <c r="AA42" s="55"/>
    </row>
    <row r="43" spans="1:27" ht="15.6">
      <c r="A43" s="9" t="s">
        <v>29</v>
      </c>
      <c r="B43" s="9" t="s">
        <v>41</v>
      </c>
      <c r="C43" s="9" t="s">
        <v>29</v>
      </c>
      <c r="D43" s="10" t="s">
        <v>42</v>
      </c>
      <c r="E43" s="62">
        <f>E44+E46+E47+E48+E45</f>
        <v>106229.3</v>
      </c>
      <c r="F43" s="62">
        <f t="shared" ref="F43:H43" si="31">F44+F46+F47+F48+F45</f>
        <v>106229.3</v>
      </c>
      <c r="G43" s="62">
        <f t="shared" si="31"/>
        <v>40922</v>
      </c>
      <c r="H43" s="62">
        <f t="shared" si="31"/>
        <v>42115.809000000001</v>
      </c>
      <c r="I43" s="62">
        <f t="shared" ref="I43:I49" si="32">H43-F43</f>
        <v>-64113.491000000002</v>
      </c>
      <c r="J43" s="62">
        <f>J44+J46+J47+J48+J45</f>
        <v>40921.040000000001</v>
      </c>
      <c r="K43" s="64">
        <f t="shared" ref="K43:K49" si="33">J43/G43*100</f>
        <v>99.997654073603442</v>
      </c>
      <c r="L43" s="62">
        <f>L44+L46+L47+L48+L45</f>
        <v>106229.3</v>
      </c>
      <c r="M43" s="63">
        <f>L43/E43*100</f>
        <v>100</v>
      </c>
      <c r="N43" s="63">
        <f>L43-E43</f>
        <v>0</v>
      </c>
      <c r="O43" s="62">
        <f>J43-G43</f>
        <v>-0.95999999999912689</v>
      </c>
      <c r="P43" s="62">
        <f>Q43+R43+S43</f>
        <v>-0.96</v>
      </c>
      <c r="Q43" s="62">
        <f t="shared" ref="Q43:Y43" si="34">Q44+Q46+Q47+Q48</f>
        <v>0</v>
      </c>
      <c r="R43" s="62">
        <f t="shared" si="34"/>
        <v>0</v>
      </c>
      <c r="S43" s="62">
        <f t="shared" si="34"/>
        <v>-0.96</v>
      </c>
      <c r="T43" s="62">
        <f t="shared" si="34"/>
        <v>0</v>
      </c>
      <c r="U43" s="62">
        <v>0</v>
      </c>
      <c r="V43" s="62">
        <f t="shared" si="34"/>
        <v>0</v>
      </c>
      <c r="W43" s="62">
        <f t="shared" si="34"/>
        <v>0</v>
      </c>
      <c r="X43" s="62">
        <f t="shared" si="34"/>
        <v>-265</v>
      </c>
      <c r="Y43" s="62">
        <f t="shared" si="34"/>
        <v>0</v>
      </c>
      <c r="Z43" s="11"/>
      <c r="AA43" s="11"/>
    </row>
    <row r="44" spans="1:27" ht="62.4">
      <c r="A44" s="6" t="s">
        <v>29</v>
      </c>
      <c r="B44" s="6" t="s">
        <v>29</v>
      </c>
      <c r="C44" s="6" t="s">
        <v>31</v>
      </c>
      <c r="D44" s="4" t="s">
        <v>32</v>
      </c>
      <c r="E44" s="65">
        <v>48764.3</v>
      </c>
      <c r="F44" s="66">
        <v>48764.3</v>
      </c>
      <c r="G44" s="65">
        <v>16223</v>
      </c>
      <c r="H44" s="65">
        <v>16222.5</v>
      </c>
      <c r="I44" s="65">
        <f t="shared" si="32"/>
        <v>-32541.800000000003</v>
      </c>
      <c r="J44" s="65">
        <v>16222.5</v>
      </c>
      <c r="K44" s="67">
        <f t="shared" si="33"/>
        <v>99.996917955988408</v>
      </c>
      <c r="L44" s="65">
        <f>E44</f>
        <v>48764.3</v>
      </c>
      <c r="M44" s="66">
        <f t="shared" ref="M44:M49" si="35">L44/E44*100</f>
        <v>100</v>
      </c>
      <c r="N44" s="66">
        <f t="shared" ref="N44:N48" si="36">L44-E44</f>
        <v>0</v>
      </c>
      <c r="O44" s="65">
        <f t="shared" ref="O44:O48" si="37">J44-G44</f>
        <v>-0.5</v>
      </c>
      <c r="P44" s="65">
        <f t="shared" ref="P44:P48" si="38">Q44+R44+S44</f>
        <v>-0.5</v>
      </c>
      <c r="Q44" s="66">
        <v>0</v>
      </c>
      <c r="R44" s="66">
        <v>0</v>
      </c>
      <c r="S44" s="66">
        <v>-0.5</v>
      </c>
      <c r="T44" s="66">
        <v>0</v>
      </c>
      <c r="U44" s="68">
        <f t="shared" ref="U44:U49" si="39">O44-P44-T44</f>
        <v>0</v>
      </c>
      <c r="V44" s="66">
        <v>0</v>
      </c>
      <c r="W44" s="69">
        <v>0</v>
      </c>
      <c r="X44" s="66">
        <v>-265</v>
      </c>
      <c r="Y44" s="66">
        <v>0</v>
      </c>
      <c r="Z44" s="5" t="s">
        <v>92</v>
      </c>
      <c r="AA44" s="5" t="s">
        <v>112</v>
      </c>
    </row>
    <row r="45" spans="1:27" ht="31.2">
      <c r="A45" s="6"/>
      <c r="B45" s="6"/>
      <c r="C45" s="6" t="s">
        <v>96</v>
      </c>
      <c r="D45" s="4" t="s">
        <v>97</v>
      </c>
      <c r="E45" s="65">
        <v>10605</v>
      </c>
      <c r="F45" s="66">
        <v>10605</v>
      </c>
      <c r="G45" s="65">
        <v>0</v>
      </c>
      <c r="H45" s="65">
        <v>0</v>
      </c>
      <c r="I45" s="65">
        <f t="shared" si="32"/>
        <v>-10605</v>
      </c>
      <c r="J45" s="65">
        <v>0</v>
      </c>
      <c r="K45" s="67" t="e">
        <f t="shared" si="33"/>
        <v>#DIV/0!</v>
      </c>
      <c r="L45" s="65">
        <f>E45</f>
        <v>10605</v>
      </c>
      <c r="M45" s="66">
        <f t="shared" si="35"/>
        <v>100</v>
      </c>
      <c r="N45" s="66">
        <f t="shared" si="36"/>
        <v>0</v>
      </c>
      <c r="O45" s="65">
        <f t="shared" si="37"/>
        <v>0</v>
      </c>
      <c r="P45" s="65">
        <f t="shared" si="38"/>
        <v>0</v>
      </c>
      <c r="Q45" s="66">
        <v>0</v>
      </c>
      <c r="R45" s="66">
        <v>0</v>
      </c>
      <c r="S45" s="66">
        <v>0</v>
      </c>
      <c r="T45" s="66">
        <v>0</v>
      </c>
      <c r="U45" s="68">
        <f t="shared" si="39"/>
        <v>0</v>
      </c>
      <c r="V45" s="66">
        <v>0</v>
      </c>
      <c r="W45" s="69">
        <v>0</v>
      </c>
      <c r="X45" s="66">
        <v>-265</v>
      </c>
      <c r="Y45" s="66">
        <v>0</v>
      </c>
      <c r="Z45" s="5"/>
      <c r="AA45" s="5" t="s">
        <v>113</v>
      </c>
    </row>
    <row r="46" spans="1:27" ht="31.2">
      <c r="A46" s="6" t="s">
        <v>29</v>
      </c>
      <c r="B46" s="6" t="s">
        <v>29</v>
      </c>
      <c r="C46" s="6" t="s">
        <v>75</v>
      </c>
      <c r="D46" s="4" t="s">
        <v>43</v>
      </c>
      <c r="E46" s="65">
        <v>19480</v>
      </c>
      <c r="F46" s="66">
        <v>19480</v>
      </c>
      <c r="G46" s="65">
        <v>9671</v>
      </c>
      <c r="H46" s="65">
        <v>9671</v>
      </c>
      <c r="I46" s="65">
        <f t="shared" si="32"/>
        <v>-9809</v>
      </c>
      <c r="J46" s="65">
        <v>9671</v>
      </c>
      <c r="K46" s="67">
        <f t="shared" si="33"/>
        <v>100</v>
      </c>
      <c r="L46" s="65">
        <f>E46</f>
        <v>19480</v>
      </c>
      <c r="M46" s="66">
        <f t="shared" si="35"/>
        <v>100</v>
      </c>
      <c r="N46" s="66">
        <f t="shared" si="36"/>
        <v>0</v>
      </c>
      <c r="O46" s="65">
        <f t="shared" si="37"/>
        <v>0</v>
      </c>
      <c r="P46" s="65">
        <f t="shared" si="38"/>
        <v>0</v>
      </c>
      <c r="Q46" s="66">
        <v>0</v>
      </c>
      <c r="R46" s="66">
        <v>0</v>
      </c>
      <c r="S46" s="66">
        <v>0</v>
      </c>
      <c r="T46" s="66">
        <v>0</v>
      </c>
      <c r="U46" s="68">
        <f t="shared" si="39"/>
        <v>0</v>
      </c>
      <c r="V46" s="66">
        <v>0</v>
      </c>
      <c r="W46" s="69">
        <v>0</v>
      </c>
      <c r="X46" s="66">
        <v>0</v>
      </c>
      <c r="Y46" s="66">
        <v>0</v>
      </c>
      <c r="Z46" s="5"/>
      <c r="AA46" s="5" t="s">
        <v>114</v>
      </c>
    </row>
    <row r="47" spans="1:27" ht="46.8">
      <c r="A47" s="6" t="s">
        <v>29</v>
      </c>
      <c r="B47" s="6" t="s">
        <v>29</v>
      </c>
      <c r="C47" s="6" t="s">
        <v>72</v>
      </c>
      <c r="D47" s="4" t="s">
        <v>73</v>
      </c>
      <c r="E47" s="65">
        <v>22060</v>
      </c>
      <c r="F47" s="66">
        <v>22060</v>
      </c>
      <c r="G47" s="65">
        <v>14220</v>
      </c>
      <c r="H47" s="65">
        <v>15414.769</v>
      </c>
      <c r="I47" s="65">
        <f t="shared" si="32"/>
        <v>-6645.2309999999998</v>
      </c>
      <c r="J47" s="65">
        <v>14220</v>
      </c>
      <c r="K47" s="67">
        <f t="shared" si="33"/>
        <v>100</v>
      </c>
      <c r="L47" s="65">
        <f t="shared" ref="L47:L48" si="40">E47</f>
        <v>22060</v>
      </c>
      <c r="M47" s="66">
        <f t="shared" si="35"/>
        <v>100</v>
      </c>
      <c r="N47" s="66">
        <f t="shared" si="36"/>
        <v>0</v>
      </c>
      <c r="O47" s="65">
        <f t="shared" si="37"/>
        <v>0</v>
      </c>
      <c r="P47" s="65">
        <f t="shared" si="38"/>
        <v>0</v>
      </c>
      <c r="Q47" s="66">
        <v>0</v>
      </c>
      <c r="R47" s="66">
        <v>0</v>
      </c>
      <c r="S47" s="66">
        <v>0</v>
      </c>
      <c r="T47" s="66">
        <v>0</v>
      </c>
      <c r="U47" s="68">
        <f t="shared" si="39"/>
        <v>0</v>
      </c>
      <c r="V47" s="66">
        <v>0</v>
      </c>
      <c r="W47" s="69">
        <v>0</v>
      </c>
      <c r="X47" s="66">
        <v>0</v>
      </c>
      <c r="Y47" s="66">
        <v>0</v>
      </c>
      <c r="Z47" s="5"/>
      <c r="AA47" s="5" t="s">
        <v>94</v>
      </c>
    </row>
    <row r="48" spans="1:27" ht="62.4">
      <c r="A48" s="6" t="s">
        <v>29</v>
      </c>
      <c r="B48" s="6" t="s">
        <v>29</v>
      </c>
      <c r="C48" s="6" t="s">
        <v>58</v>
      </c>
      <c r="D48" s="4" t="s">
        <v>74</v>
      </c>
      <c r="E48" s="65">
        <v>5320</v>
      </c>
      <c r="F48" s="66">
        <v>5320</v>
      </c>
      <c r="G48" s="65">
        <v>808</v>
      </c>
      <c r="H48" s="65">
        <v>807.54</v>
      </c>
      <c r="I48" s="65">
        <f t="shared" si="32"/>
        <v>-4512.46</v>
      </c>
      <c r="J48" s="65">
        <v>807.54</v>
      </c>
      <c r="K48" s="67">
        <f t="shared" si="33"/>
        <v>99.943069306930681</v>
      </c>
      <c r="L48" s="65">
        <f t="shared" si="40"/>
        <v>5320</v>
      </c>
      <c r="M48" s="66">
        <f t="shared" si="35"/>
        <v>100</v>
      </c>
      <c r="N48" s="66">
        <f t="shared" si="36"/>
        <v>0</v>
      </c>
      <c r="O48" s="65">
        <f t="shared" si="37"/>
        <v>-0.46000000000003638</v>
      </c>
      <c r="P48" s="65">
        <f t="shared" si="38"/>
        <v>-0.46</v>
      </c>
      <c r="Q48" s="66">
        <v>0</v>
      </c>
      <c r="R48" s="66"/>
      <c r="S48" s="66">
        <v>-0.46</v>
      </c>
      <c r="T48" s="66">
        <v>0</v>
      </c>
      <c r="U48" s="68">
        <f t="shared" si="39"/>
        <v>-3.6359804056473877E-14</v>
      </c>
      <c r="V48" s="66">
        <v>0</v>
      </c>
      <c r="W48" s="69">
        <v>0</v>
      </c>
      <c r="X48" s="66">
        <v>0</v>
      </c>
      <c r="Y48" s="66">
        <v>0</v>
      </c>
      <c r="Z48" s="5" t="s">
        <v>93</v>
      </c>
      <c r="AA48" s="5" t="s">
        <v>95</v>
      </c>
    </row>
    <row r="49" spans="1:27" ht="31.2">
      <c r="A49" s="9" t="s">
        <v>29</v>
      </c>
      <c r="B49" s="9" t="s">
        <v>76</v>
      </c>
      <c r="C49" s="9"/>
      <c r="D49" s="10" t="s">
        <v>77</v>
      </c>
      <c r="E49" s="62">
        <f>E50+E51</f>
        <v>38365</v>
      </c>
      <c r="F49" s="62">
        <f>F50+F51</f>
        <v>38365</v>
      </c>
      <c r="G49" s="62">
        <f>G50+G51</f>
        <v>21831</v>
      </c>
      <c r="H49" s="62">
        <f>H50+H51</f>
        <v>22668.331740000001</v>
      </c>
      <c r="I49" s="62">
        <f t="shared" si="32"/>
        <v>-15696.668259999999</v>
      </c>
      <c r="J49" s="62">
        <f>J50+J51</f>
        <v>21817.695540000001</v>
      </c>
      <c r="K49" s="64">
        <f t="shared" si="33"/>
        <v>99.939057028995464</v>
      </c>
      <c r="L49" s="62">
        <f>L50+L51</f>
        <v>38365</v>
      </c>
      <c r="M49" s="63">
        <f t="shared" si="35"/>
        <v>100</v>
      </c>
      <c r="N49" s="63">
        <f>L49-E49</f>
        <v>0</v>
      </c>
      <c r="O49" s="62">
        <f>J49-G49</f>
        <v>-13.304459999999381</v>
      </c>
      <c r="P49" s="62">
        <f>Q49+R49+S49</f>
        <v>-13.304460000000001</v>
      </c>
      <c r="Q49" s="62">
        <f>Q50+Q51</f>
        <v>0</v>
      </c>
      <c r="R49" s="62">
        <f>R50+R51</f>
        <v>-10.291</v>
      </c>
      <c r="S49" s="62">
        <f>S50+S51</f>
        <v>-3.0134600000000002</v>
      </c>
      <c r="T49" s="62">
        <f>T50+T51</f>
        <v>0</v>
      </c>
      <c r="U49" s="70">
        <f t="shared" si="39"/>
        <v>6.1994853695068741E-13</v>
      </c>
      <c r="V49" s="62">
        <f>V50+V51</f>
        <v>0</v>
      </c>
      <c r="W49" s="62">
        <f>W50+W51</f>
        <v>0</v>
      </c>
      <c r="X49" s="62">
        <f>X50+X51</f>
        <v>0</v>
      </c>
      <c r="Y49" s="62">
        <f>Y50+Y51</f>
        <v>0</v>
      </c>
      <c r="Z49" s="11"/>
      <c r="AA49" s="11"/>
    </row>
    <row r="50" spans="1:27" ht="31.2">
      <c r="A50" s="6" t="s">
        <v>29</v>
      </c>
      <c r="B50" s="6" t="s">
        <v>29</v>
      </c>
      <c r="C50" s="6" t="s">
        <v>31</v>
      </c>
      <c r="D50" s="4" t="s">
        <v>32</v>
      </c>
      <c r="E50" s="65">
        <v>18114</v>
      </c>
      <c r="F50" s="66">
        <v>18114</v>
      </c>
      <c r="G50" s="65">
        <v>9793</v>
      </c>
      <c r="H50" s="65">
        <v>9785.1605299999992</v>
      </c>
      <c r="I50" s="65">
        <f>H50-F50</f>
        <v>-8328.8394700000008</v>
      </c>
      <c r="J50" s="65">
        <v>9785.1605299999992</v>
      </c>
      <c r="K50" s="67">
        <f>J50/G50*100</f>
        <v>99.919948228326348</v>
      </c>
      <c r="L50" s="65">
        <f>E50</f>
        <v>18114</v>
      </c>
      <c r="M50" s="66">
        <f>L50/E50*100</f>
        <v>100</v>
      </c>
      <c r="N50" s="66">
        <f>L50-E50</f>
        <v>0</v>
      </c>
      <c r="O50" s="65">
        <f>J50-G50</f>
        <v>-7.8394700000008015</v>
      </c>
      <c r="P50" s="65">
        <f>Q50+R50+S50</f>
        <v>-7.8394699999999995</v>
      </c>
      <c r="Q50" s="66">
        <v>0</v>
      </c>
      <c r="R50" s="66">
        <v>-7.8209999999999997</v>
      </c>
      <c r="S50" s="66">
        <v>-1.847E-2</v>
      </c>
      <c r="T50" s="66">
        <v>0</v>
      </c>
      <c r="U50" s="68">
        <f>O50-P50-T50</f>
        <v>-8.0202511298921308E-13</v>
      </c>
      <c r="V50" s="66">
        <v>0</v>
      </c>
      <c r="W50" s="69">
        <v>0</v>
      </c>
      <c r="X50" s="66">
        <v>0</v>
      </c>
      <c r="Y50" s="66">
        <v>0</v>
      </c>
      <c r="Z50" s="5" t="s">
        <v>115</v>
      </c>
      <c r="AA50" s="5" t="s">
        <v>117</v>
      </c>
    </row>
    <row r="51" spans="1:27" ht="62.4">
      <c r="A51" s="6" t="s">
        <v>29</v>
      </c>
      <c r="B51" s="6" t="s">
        <v>29</v>
      </c>
      <c r="C51" s="6" t="s">
        <v>33</v>
      </c>
      <c r="D51" s="4" t="s">
        <v>34</v>
      </c>
      <c r="E51" s="65">
        <v>20251</v>
      </c>
      <c r="F51" s="66">
        <v>20251</v>
      </c>
      <c r="G51" s="65">
        <v>12038</v>
      </c>
      <c r="H51" s="65">
        <v>12883.17121</v>
      </c>
      <c r="I51" s="65">
        <f>H51-F51</f>
        <v>-7367.8287899999996</v>
      </c>
      <c r="J51" s="65">
        <v>12032.53501</v>
      </c>
      <c r="K51" s="67">
        <f>J51/G51*100</f>
        <v>99.95460217644127</v>
      </c>
      <c r="L51" s="65">
        <f>E51</f>
        <v>20251</v>
      </c>
      <c r="M51" s="66">
        <f>L51/E51*100</f>
        <v>100</v>
      </c>
      <c r="N51" s="66">
        <f>L51-E51</f>
        <v>0</v>
      </c>
      <c r="O51" s="65">
        <f>J51-G51</f>
        <v>-5.4649900000003981</v>
      </c>
      <c r="P51" s="65">
        <f>Q51+R51+S51</f>
        <v>-5.4649900000000002</v>
      </c>
      <c r="Q51" s="66"/>
      <c r="R51" s="66">
        <v>-2.4700000000000002</v>
      </c>
      <c r="S51" s="66">
        <v>-2.99499</v>
      </c>
      <c r="T51" s="66">
        <v>0</v>
      </c>
      <c r="U51" s="68">
        <f>O51-P51-T51</f>
        <v>-3.979039320256561E-13</v>
      </c>
      <c r="V51" s="66">
        <v>0</v>
      </c>
      <c r="W51" s="69">
        <v>0</v>
      </c>
      <c r="X51" s="66">
        <v>0</v>
      </c>
      <c r="Y51" s="66">
        <v>0</v>
      </c>
      <c r="Z51" s="5" t="s">
        <v>116</v>
      </c>
      <c r="AA51" s="5" t="s">
        <v>118</v>
      </c>
    </row>
    <row r="52" spans="1:27" ht="15.6">
      <c r="A52" s="44"/>
      <c r="B52" s="44"/>
      <c r="C52" s="44"/>
      <c r="D52" s="45"/>
      <c r="E52" s="46"/>
      <c r="F52" s="47"/>
      <c r="G52" s="46"/>
      <c r="H52" s="46"/>
      <c r="I52" s="46"/>
      <c r="J52" s="46"/>
      <c r="K52" s="48"/>
      <c r="L52" s="46"/>
      <c r="M52" s="47"/>
      <c r="N52" s="47"/>
      <c r="O52" s="46"/>
      <c r="P52" s="46"/>
      <c r="Q52" s="47"/>
      <c r="R52" s="47"/>
      <c r="S52" s="47"/>
      <c r="T52" s="47"/>
      <c r="U52" s="49"/>
      <c r="V52" s="47"/>
      <c r="W52" s="50"/>
      <c r="X52" s="47"/>
      <c r="Y52" s="47"/>
      <c r="Z52" s="51"/>
      <c r="AA52" s="51"/>
    </row>
    <row r="53" spans="1:27" ht="15.6">
      <c r="A53" s="44"/>
      <c r="B53" s="44"/>
      <c r="C53" s="44"/>
      <c r="D53" s="45"/>
      <c r="E53" s="46"/>
      <c r="F53" s="47"/>
      <c r="G53" s="46"/>
      <c r="H53" s="46"/>
      <c r="I53" s="46"/>
      <c r="J53" s="46"/>
      <c r="K53" s="48"/>
      <c r="L53" s="46"/>
      <c r="M53" s="47"/>
      <c r="N53" s="47"/>
      <c r="O53" s="46"/>
      <c r="P53" s="46"/>
      <c r="Q53" s="47"/>
      <c r="R53" s="47"/>
      <c r="S53" s="47"/>
      <c r="T53" s="47"/>
      <c r="U53" s="49"/>
      <c r="V53" s="47"/>
      <c r="W53" s="50"/>
      <c r="X53" s="47"/>
      <c r="Y53" s="47"/>
      <c r="Z53" s="51"/>
      <c r="AA53" s="51"/>
    </row>
    <row r="54" spans="1:27">
      <c r="Z54" s="1"/>
    </row>
    <row r="56" spans="1:27" ht="18">
      <c r="A56" s="18"/>
      <c r="B56" s="18"/>
      <c r="C56" s="18"/>
      <c r="D56" s="142" t="s">
        <v>61</v>
      </c>
      <c r="E56" s="142"/>
      <c r="F56" s="142"/>
      <c r="G56" s="142"/>
      <c r="H56" s="142"/>
      <c r="I56" s="143" t="s">
        <v>62</v>
      </c>
      <c r="J56" s="143"/>
      <c r="K56" s="143"/>
      <c r="L56" s="143"/>
      <c r="M56" s="143"/>
      <c r="N56" s="19" t="s">
        <v>63</v>
      </c>
      <c r="O56" s="20"/>
      <c r="P56" s="21"/>
      <c r="Q56" s="22"/>
      <c r="R56" s="21"/>
      <c r="S56" s="21"/>
      <c r="T56" s="23"/>
      <c r="U56" s="23"/>
      <c r="V56" s="23"/>
      <c r="W56" s="24"/>
      <c r="X56" s="23"/>
      <c r="Y56" s="25"/>
      <c r="Z56" s="26"/>
      <c r="AA56" s="26"/>
    </row>
    <row r="57" spans="1:27" ht="21">
      <c r="A57" s="21"/>
      <c r="B57" s="27"/>
      <c r="C57" s="27"/>
      <c r="D57" s="27"/>
      <c r="E57" s="27"/>
      <c r="F57" s="135" t="s">
        <v>64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28"/>
      <c r="AA57" s="28"/>
    </row>
    <row r="58" spans="1:27" ht="21">
      <c r="A58" s="21"/>
      <c r="B58" s="27"/>
      <c r="C58" s="27"/>
      <c r="D58" s="27"/>
      <c r="E58" s="2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28"/>
      <c r="AA58" s="28"/>
    </row>
    <row r="59" spans="1:27" ht="18">
      <c r="A59" s="135" t="s">
        <v>83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26"/>
      <c r="AA59" s="26"/>
    </row>
    <row r="60" spans="1:27" ht="18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26"/>
      <c r="AA60" s="26"/>
    </row>
  </sheetData>
  <mergeCells count="37">
    <mergeCell ref="A59:Y59"/>
    <mergeCell ref="A60:Y60"/>
    <mergeCell ref="B15:C15"/>
    <mergeCell ref="B42:C42"/>
    <mergeCell ref="D56:H56"/>
    <mergeCell ref="I56:M56"/>
    <mergeCell ref="F57:Y57"/>
    <mergeCell ref="F58:Y58"/>
    <mergeCell ref="T10:T12"/>
    <mergeCell ref="U10:U12"/>
    <mergeCell ref="Z10:Z12"/>
    <mergeCell ref="I10:I12"/>
    <mergeCell ref="J10:J12"/>
    <mergeCell ref="K10:K12"/>
    <mergeCell ref="M10:M12"/>
    <mergeCell ref="N10:N12"/>
    <mergeCell ref="A10:C10"/>
    <mergeCell ref="D10:D12"/>
    <mergeCell ref="E10:E12"/>
    <mergeCell ref="F10:G11"/>
    <mergeCell ref="H10:H12"/>
    <mergeCell ref="AA10:AA12"/>
    <mergeCell ref="A11:A12"/>
    <mergeCell ref="B11:B12"/>
    <mergeCell ref="A1:AA1"/>
    <mergeCell ref="A2:AA2"/>
    <mergeCell ref="A4:AA4"/>
    <mergeCell ref="A5:D5"/>
    <mergeCell ref="A6:D6"/>
    <mergeCell ref="C11:C12"/>
    <mergeCell ref="Q11:Q12"/>
    <mergeCell ref="R11:R12"/>
    <mergeCell ref="S11:S12"/>
    <mergeCell ref="O10:O12"/>
    <mergeCell ref="P10:P12"/>
    <mergeCell ref="Q10:S10"/>
    <mergeCell ref="L10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8</vt:lpstr>
      <vt:lpstr>Лист1</vt:lpstr>
      <vt:lpstr>'отчет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2022-01-20T03:36:41Z</cp:lastPrinted>
  <dcterms:created xsi:type="dcterms:W3CDTF">2016-07-02T06:17:18Z</dcterms:created>
  <dcterms:modified xsi:type="dcterms:W3CDTF">2022-01-20T03:38:05Z</dcterms:modified>
</cp:coreProperties>
</file>